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의\GEOCHEM\"/>
    </mc:Choice>
  </mc:AlternateContent>
  <bookViews>
    <workbookView xWindow="0" yWindow="0" windowWidth="26190" windowHeight="12210" activeTab="1"/>
  </bookViews>
  <sheets>
    <sheet name="DCP" sheetId="1" r:id="rId1"/>
    <sheet name="G-G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3" i="2" l="1"/>
  <c r="J93" i="2" s="1"/>
  <c r="F93" i="2"/>
  <c r="G93" i="2"/>
  <c r="H93" i="2"/>
  <c r="I93" i="2"/>
  <c r="K93" i="2"/>
  <c r="L93" i="2"/>
  <c r="M93" i="2"/>
  <c r="N93" i="2"/>
  <c r="O93" i="2"/>
  <c r="E94" i="2"/>
  <c r="J94" i="2" s="1"/>
  <c r="F94" i="2"/>
  <c r="G94" i="2"/>
  <c r="H94" i="2"/>
  <c r="I94" i="2"/>
  <c r="K94" i="2"/>
  <c r="L94" i="2"/>
  <c r="M94" i="2"/>
  <c r="N94" i="2"/>
  <c r="O94" i="2"/>
  <c r="E95" i="2"/>
  <c r="F95" i="2"/>
  <c r="J95" i="2" s="1"/>
  <c r="G95" i="2"/>
  <c r="H95" i="2"/>
  <c r="I95" i="2"/>
  <c r="K95" i="2"/>
  <c r="L95" i="2"/>
  <c r="M95" i="2"/>
  <c r="N95" i="2"/>
  <c r="O95" i="2"/>
  <c r="E96" i="2"/>
  <c r="J96" i="2" s="1"/>
  <c r="F96" i="2"/>
  <c r="G96" i="2"/>
  <c r="H96" i="2"/>
  <c r="I96" i="2"/>
  <c r="K96" i="2"/>
  <c r="L96" i="2"/>
  <c r="M96" i="2"/>
  <c r="N96" i="2"/>
  <c r="O96" i="2"/>
  <c r="E97" i="2"/>
  <c r="J97" i="2" s="1"/>
  <c r="F97" i="2"/>
  <c r="G97" i="2"/>
  <c r="H97" i="2"/>
  <c r="I97" i="2"/>
  <c r="K97" i="2"/>
  <c r="L97" i="2"/>
  <c r="M97" i="2"/>
  <c r="N97" i="2"/>
  <c r="O97" i="2"/>
  <c r="E98" i="2"/>
  <c r="J98" i="2" s="1"/>
  <c r="F98" i="2"/>
  <c r="G98" i="2"/>
  <c r="H98" i="2"/>
  <c r="I98" i="2"/>
  <c r="K98" i="2"/>
  <c r="L98" i="2"/>
  <c r="M98" i="2"/>
  <c r="N98" i="2"/>
  <c r="O98" i="2"/>
  <c r="E99" i="2"/>
  <c r="F99" i="2"/>
  <c r="J99" i="2" s="1"/>
  <c r="G99" i="2"/>
  <c r="H99" i="2"/>
  <c r="I99" i="2"/>
  <c r="K99" i="2"/>
  <c r="L99" i="2"/>
  <c r="M99" i="2"/>
  <c r="N99" i="2"/>
  <c r="O99" i="2"/>
  <c r="E100" i="2"/>
  <c r="J100" i="2" s="1"/>
  <c r="F100" i="2"/>
  <c r="G100" i="2"/>
  <c r="H100" i="2"/>
  <c r="I100" i="2"/>
  <c r="K100" i="2"/>
  <c r="L100" i="2"/>
  <c r="M100" i="2"/>
  <c r="N100" i="2"/>
  <c r="O100" i="2"/>
  <c r="E101" i="2"/>
  <c r="J101" i="2" s="1"/>
  <c r="F101" i="2"/>
  <c r="G101" i="2"/>
  <c r="H101" i="2"/>
  <c r="I101" i="2"/>
  <c r="K101" i="2"/>
  <c r="L101" i="2"/>
  <c r="M101" i="2"/>
  <c r="N101" i="2"/>
  <c r="O101" i="2"/>
  <c r="E102" i="2"/>
  <c r="J102" i="2" s="1"/>
  <c r="F102" i="2"/>
  <c r="G102" i="2"/>
  <c r="H102" i="2"/>
  <c r="I102" i="2"/>
  <c r="K102" i="2"/>
  <c r="L102" i="2"/>
  <c r="M102" i="2"/>
  <c r="N102" i="2"/>
  <c r="O102" i="2"/>
  <c r="E103" i="2"/>
  <c r="F103" i="2"/>
  <c r="G103" i="2"/>
  <c r="H103" i="2"/>
  <c r="I103" i="2"/>
  <c r="J103" i="2"/>
  <c r="K103" i="2"/>
  <c r="L103" i="2"/>
  <c r="M103" i="2"/>
  <c r="N103" i="2"/>
  <c r="O103" i="2"/>
  <c r="E104" i="2"/>
  <c r="J104" i="2" s="1"/>
  <c r="F104" i="2"/>
  <c r="G104" i="2"/>
  <c r="H104" i="2"/>
  <c r="I104" i="2"/>
  <c r="K104" i="2"/>
  <c r="L104" i="2"/>
  <c r="M104" i="2"/>
  <c r="N104" i="2"/>
  <c r="O104" i="2"/>
  <c r="E105" i="2"/>
  <c r="J105" i="2" s="1"/>
  <c r="F105" i="2"/>
  <c r="G105" i="2"/>
  <c r="H105" i="2"/>
  <c r="I105" i="2"/>
  <c r="K105" i="2"/>
  <c r="L105" i="2"/>
  <c r="M105" i="2"/>
  <c r="N105" i="2"/>
  <c r="O105" i="2"/>
  <c r="E106" i="2"/>
  <c r="J106" i="2" s="1"/>
  <c r="F106" i="2"/>
  <c r="G106" i="2"/>
  <c r="H106" i="2"/>
  <c r="I106" i="2"/>
  <c r="K106" i="2"/>
  <c r="L106" i="2"/>
  <c r="M106" i="2"/>
  <c r="N106" i="2"/>
  <c r="O106" i="2"/>
  <c r="E107" i="2"/>
  <c r="F107" i="2"/>
  <c r="J107" i="2" s="1"/>
  <c r="G107" i="2"/>
  <c r="H107" i="2"/>
  <c r="I107" i="2"/>
  <c r="K107" i="2"/>
  <c r="L107" i="2"/>
  <c r="M107" i="2"/>
  <c r="N107" i="2"/>
  <c r="O107" i="2"/>
  <c r="E108" i="2"/>
  <c r="J108" i="2" s="1"/>
  <c r="F108" i="2"/>
  <c r="G108" i="2"/>
  <c r="H108" i="2"/>
  <c r="I108" i="2"/>
  <c r="K108" i="2"/>
  <c r="L108" i="2"/>
  <c r="M108" i="2"/>
  <c r="N108" i="2"/>
  <c r="O108" i="2"/>
  <c r="E109" i="2"/>
  <c r="J109" i="2" s="1"/>
  <c r="F109" i="2"/>
  <c r="G109" i="2"/>
  <c r="H109" i="2"/>
  <c r="I109" i="2"/>
  <c r="K109" i="2"/>
  <c r="L109" i="2"/>
  <c r="M109" i="2"/>
  <c r="N109" i="2"/>
  <c r="O109" i="2"/>
  <c r="E110" i="2"/>
  <c r="J110" i="2" s="1"/>
  <c r="F110" i="2"/>
  <c r="G110" i="2"/>
  <c r="H110" i="2"/>
  <c r="I110" i="2"/>
  <c r="K110" i="2"/>
  <c r="L110" i="2"/>
  <c r="M110" i="2"/>
  <c r="N110" i="2"/>
  <c r="O110" i="2"/>
  <c r="E111" i="2"/>
  <c r="F111" i="2"/>
  <c r="G111" i="2"/>
  <c r="H111" i="2"/>
  <c r="I111" i="2"/>
  <c r="J111" i="2"/>
  <c r="K111" i="2"/>
  <c r="L111" i="2"/>
  <c r="M111" i="2"/>
  <c r="N111" i="2"/>
  <c r="O111" i="2"/>
  <c r="E112" i="2"/>
  <c r="F112" i="2"/>
  <c r="G112" i="2"/>
  <c r="J112" i="2" s="1"/>
  <c r="H112" i="2"/>
  <c r="I112" i="2"/>
  <c r="K112" i="2"/>
  <c r="L112" i="2"/>
  <c r="M112" i="2"/>
  <c r="N112" i="2"/>
  <c r="O112" i="2"/>
  <c r="E113" i="2"/>
  <c r="J113" i="2" s="1"/>
  <c r="F113" i="2"/>
  <c r="G113" i="2"/>
  <c r="H113" i="2"/>
  <c r="I113" i="2"/>
  <c r="K113" i="2"/>
  <c r="L113" i="2"/>
  <c r="M113" i="2"/>
  <c r="N113" i="2"/>
  <c r="O113" i="2"/>
  <c r="E114" i="2"/>
  <c r="J114" i="2" s="1"/>
  <c r="F114" i="2"/>
  <c r="G114" i="2"/>
  <c r="H114" i="2"/>
  <c r="I114" i="2"/>
  <c r="K114" i="2"/>
  <c r="L114" i="2"/>
  <c r="M114" i="2"/>
  <c r="N114" i="2"/>
  <c r="O114" i="2"/>
  <c r="E115" i="2"/>
  <c r="F115" i="2"/>
  <c r="J115" i="2" s="1"/>
  <c r="G115" i="2"/>
  <c r="H115" i="2"/>
  <c r="I115" i="2"/>
  <c r="K115" i="2"/>
  <c r="L115" i="2"/>
  <c r="M115" i="2"/>
  <c r="N115" i="2"/>
  <c r="O115" i="2"/>
  <c r="E116" i="2"/>
  <c r="F116" i="2"/>
  <c r="G116" i="2"/>
  <c r="J116" i="2" s="1"/>
  <c r="H116" i="2"/>
  <c r="I116" i="2"/>
  <c r="K116" i="2"/>
  <c r="L116" i="2"/>
  <c r="M116" i="2"/>
  <c r="N116" i="2"/>
  <c r="O116" i="2"/>
  <c r="O92" i="2"/>
  <c r="N92" i="2"/>
  <c r="M92" i="2"/>
  <c r="L92" i="2"/>
  <c r="K92" i="2"/>
  <c r="I92" i="2"/>
  <c r="H92" i="2"/>
  <c r="G92" i="2"/>
  <c r="F92" i="2"/>
  <c r="E92" i="2"/>
  <c r="J92" i="2" s="1"/>
  <c r="F65" i="2"/>
  <c r="G65" i="2"/>
  <c r="H65" i="2"/>
  <c r="J65" i="2" s="1"/>
  <c r="I65" i="2"/>
  <c r="K65" i="2"/>
  <c r="L65" i="2"/>
  <c r="M65" i="2"/>
  <c r="N65" i="2"/>
  <c r="O65" i="2"/>
  <c r="F66" i="2"/>
  <c r="G66" i="2"/>
  <c r="J66" i="2" s="1"/>
  <c r="H66" i="2"/>
  <c r="I66" i="2"/>
  <c r="K66" i="2"/>
  <c r="L66" i="2"/>
  <c r="M66" i="2"/>
  <c r="N66" i="2"/>
  <c r="O66" i="2"/>
  <c r="F67" i="2"/>
  <c r="G67" i="2"/>
  <c r="H67" i="2"/>
  <c r="J67" i="2" s="1"/>
  <c r="I67" i="2"/>
  <c r="K67" i="2"/>
  <c r="L67" i="2"/>
  <c r="M67" i="2"/>
  <c r="N67" i="2"/>
  <c r="O67" i="2"/>
  <c r="F68" i="2"/>
  <c r="G68" i="2"/>
  <c r="J68" i="2" s="1"/>
  <c r="H68" i="2"/>
  <c r="I68" i="2"/>
  <c r="K68" i="2"/>
  <c r="L68" i="2"/>
  <c r="M68" i="2"/>
  <c r="N68" i="2"/>
  <c r="O68" i="2"/>
  <c r="F69" i="2"/>
  <c r="G69" i="2"/>
  <c r="H69" i="2"/>
  <c r="J69" i="2" s="1"/>
  <c r="I69" i="2"/>
  <c r="K69" i="2"/>
  <c r="L69" i="2"/>
  <c r="M69" i="2"/>
  <c r="N69" i="2"/>
  <c r="O69" i="2"/>
  <c r="F70" i="2"/>
  <c r="G70" i="2"/>
  <c r="J70" i="2" s="1"/>
  <c r="H70" i="2"/>
  <c r="I70" i="2"/>
  <c r="K70" i="2"/>
  <c r="L70" i="2"/>
  <c r="M70" i="2"/>
  <c r="N70" i="2"/>
  <c r="O70" i="2"/>
  <c r="F71" i="2"/>
  <c r="G71" i="2"/>
  <c r="H71" i="2"/>
  <c r="J71" i="2" s="1"/>
  <c r="I71" i="2"/>
  <c r="K71" i="2"/>
  <c r="L71" i="2"/>
  <c r="M71" i="2"/>
  <c r="N71" i="2"/>
  <c r="O71" i="2"/>
  <c r="F72" i="2"/>
  <c r="J72" i="2" s="1"/>
  <c r="G72" i="2"/>
  <c r="H72" i="2"/>
  <c r="I72" i="2"/>
  <c r="K72" i="2"/>
  <c r="L72" i="2"/>
  <c r="M72" i="2"/>
  <c r="N72" i="2"/>
  <c r="O72" i="2"/>
  <c r="F73" i="2"/>
  <c r="G73" i="2"/>
  <c r="H73" i="2"/>
  <c r="J73" i="2" s="1"/>
  <c r="I73" i="2"/>
  <c r="K73" i="2"/>
  <c r="L73" i="2"/>
  <c r="M73" i="2"/>
  <c r="N73" i="2"/>
  <c r="O73" i="2"/>
  <c r="F74" i="2"/>
  <c r="J74" i="2" s="1"/>
  <c r="G74" i="2"/>
  <c r="H74" i="2"/>
  <c r="I74" i="2"/>
  <c r="K74" i="2"/>
  <c r="L74" i="2"/>
  <c r="M74" i="2"/>
  <c r="N74" i="2"/>
  <c r="O74" i="2"/>
  <c r="F75" i="2"/>
  <c r="G75" i="2"/>
  <c r="H75" i="2"/>
  <c r="J75" i="2" s="1"/>
  <c r="I75" i="2"/>
  <c r="K75" i="2"/>
  <c r="L75" i="2"/>
  <c r="M75" i="2"/>
  <c r="N75" i="2"/>
  <c r="O75" i="2"/>
  <c r="F76" i="2"/>
  <c r="G76" i="2"/>
  <c r="J76" i="2" s="1"/>
  <c r="H76" i="2"/>
  <c r="I76" i="2"/>
  <c r="K76" i="2"/>
  <c r="L76" i="2"/>
  <c r="M76" i="2"/>
  <c r="N76" i="2"/>
  <c r="O76" i="2"/>
  <c r="F77" i="2"/>
  <c r="G77" i="2"/>
  <c r="H77" i="2"/>
  <c r="J77" i="2" s="1"/>
  <c r="I77" i="2"/>
  <c r="K77" i="2"/>
  <c r="L77" i="2"/>
  <c r="M77" i="2"/>
  <c r="N77" i="2"/>
  <c r="O77" i="2"/>
  <c r="F78" i="2"/>
  <c r="G78" i="2"/>
  <c r="J78" i="2" s="1"/>
  <c r="H78" i="2"/>
  <c r="I78" i="2"/>
  <c r="K78" i="2"/>
  <c r="L78" i="2"/>
  <c r="M78" i="2"/>
  <c r="N78" i="2"/>
  <c r="O78" i="2"/>
  <c r="F79" i="2"/>
  <c r="G79" i="2"/>
  <c r="H79" i="2"/>
  <c r="J79" i="2" s="1"/>
  <c r="I79" i="2"/>
  <c r="K79" i="2"/>
  <c r="L79" i="2"/>
  <c r="M79" i="2"/>
  <c r="N79" i="2"/>
  <c r="O79" i="2"/>
  <c r="F80" i="2"/>
  <c r="J80" i="2" s="1"/>
  <c r="G80" i="2"/>
  <c r="H80" i="2"/>
  <c r="I80" i="2"/>
  <c r="K80" i="2"/>
  <c r="L80" i="2"/>
  <c r="M80" i="2"/>
  <c r="N80" i="2"/>
  <c r="O80" i="2"/>
  <c r="F81" i="2"/>
  <c r="G81" i="2"/>
  <c r="H81" i="2"/>
  <c r="J81" i="2" s="1"/>
  <c r="I81" i="2"/>
  <c r="K81" i="2"/>
  <c r="L81" i="2"/>
  <c r="M81" i="2"/>
  <c r="N81" i="2"/>
  <c r="O81" i="2"/>
  <c r="F82" i="2"/>
  <c r="G82" i="2"/>
  <c r="J82" i="2" s="1"/>
  <c r="H82" i="2"/>
  <c r="I82" i="2"/>
  <c r="K82" i="2"/>
  <c r="L82" i="2"/>
  <c r="M82" i="2"/>
  <c r="N82" i="2"/>
  <c r="O82" i="2"/>
  <c r="F83" i="2"/>
  <c r="G83" i="2"/>
  <c r="H83" i="2"/>
  <c r="J83" i="2" s="1"/>
  <c r="I83" i="2"/>
  <c r="K83" i="2"/>
  <c r="L83" i="2"/>
  <c r="M83" i="2"/>
  <c r="N83" i="2"/>
  <c r="O83" i="2"/>
  <c r="F84" i="2"/>
  <c r="J84" i="2" s="1"/>
  <c r="G84" i="2"/>
  <c r="H84" i="2"/>
  <c r="I84" i="2"/>
  <c r="K84" i="2"/>
  <c r="L84" i="2"/>
  <c r="M84" i="2"/>
  <c r="N84" i="2"/>
  <c r="O84" i="2"/>
  <c r="F85" i="2"/>
  <c r="G85" i="2"/>
  <c r="H85" i="2"/>
  <c r="J85" i="2" s="1"/>
  <c r="I85" i="2"/>
  <c r="K85" i="2"/>
  <c r="L85" i="2"/>
  <c r="M85" i="2"/>
  <c r="N85" i="2"/>
  <c r="O85" i="2"/>
  <c r="F86" i="2"/>
  <c r="G86" i="2"/>
  <c r="J86" i="2" s="1"/>
  <c r="H86" i="2"/>
  <c r="I86" i="2"/>
  <c r="K86" i="2"/>
  <c r="L86" i="2"/>
  <c r="M86" i="2"/>
  <c r="N86" i="2"/>
  <c r="O86" i="2"/>
  <c r="F87" i="2"/>
  <c r="G87" i="2"/>
  <c r="H87" i="2"/>
  <c r="J87" i="2" s="1"/>
  <c r="I87" i="2"/>
  <c r="K87" i="2"/>
  <c r="L87" i="2"/>
  <c r="M87" i="2"/>
  <c r="N87" i="2"/>
  <c r="O87" i="2"/>
  <c r="F88" i="2"/>
  <c r="G88" i="2"/>
  <c r="J88" i="2" s="1"/>
  <c r="H88" i="2"/>
  <c r="I88" i="2"/>
  <c r="K88" i="2"/>
  <c r="L88" i="2"/>
  <c r="M88" i="2"/>
  <c r="N88" i="2"/>
  <c r="O88" i="2"/>
  <c r="O64" i="2"/>
  <c r="N64" i="2"/>
  <c r="M64" i="2"/>
  <c r="L64" i="2"/>
  <c r="K64" i="2"/>
  <c r="I64" i="2"/>
  <c r="H64" i="2"/>
  <c r="G64" i="2"/>
  <c r="F64" i="2"/>
  <c r="J64" i="2" s="1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64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36" i="2"/>
  <c r="N24" i="2"/>
  <c r="N25" i="2"/>
  <c r="N23" i="2"/>
  <c r="M24" i="2"/>
  <c r="M25" i="2"/>
  <c r="M23" i="2"/>
  <c r="L24" i="2"/>
  <c r="L25" i="2"/>
  <c r="L23" i="2"/>
  <c r="K24" i="2"/>
  <c r="K25" i="2"/>
  <c r="K23" i="2"/>
  <c r="J24" i="2"/>
  <c r="J25" i="2"/>
  <c r="J23" i="2"/>
  <c r="H24" i="2"/>
  <c r="H25" i="2"/>
  <c r="H23" i="2"/>
  <c r="G24" i="2"/>
  <c r="G25" i="2"/>
  <c r="G23" i="2"/>
  <c r="F24" i="2"/>
  <c r="F25" i="2"/>
  <c r="F23" i="2"/>
  <c r="E24" i="2"/>
  <c r="E25" i="2"/>
  <c r="E23" i="2"/>
  <c r="D24" i="2"/>
  <c r="D25" i="2"/>
  <c r="D23" i="2"/>
  <c r="B144" i="2" l="1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C93" i="2"/>
  <c r="Q93" i="2"/>
  <c r="C94" i="2"/>
  <c r="Q94" i="2"/>
  <c r="C95" i="2"/>
  <c r="Q95" i="2"/>
  <c r="C96" i="2"/>
  <c r="Q96" i="2"/>
  <c r="C97" i="2"/>
  <c r="Q97" i="2"/>
  <c r="C98" i="2"/>
  <c r="Q98" i="2"/>
  <c r="C99" i="2"/>
  <c r="Q99" i="2"/>
  <c r="C100" i="2"/>
  <c r="Q100" i="2"/>
  <c r="C101" i="2"/>
  <c r="Q101" i="2"/>
  <c r="C102" i="2"/>
  <c r="Q102" i="2"/>
  <c r="C103" i="2"/>
  <c r="Q103" i="2"/>
  <c r="C104" i="2"/>
  <c r="Q104" i="2"/>
  <c r="C105" i="2"/>
  <c r="Q105" i="2"/>
  <c r="C106" i="2"/>
  <c r="Q106" i="2"/>
  <c r="C107" i="2"/>
  <c r="Q107" i="2"/>
  <c r="C108" i="2"/>
  <c r="Q108" i="2"/>
  <c r="C109" i="2"/>
  <c r="Q109" i="2"/>
  <c r="C110" i="2"/>
  <c r="Q110" i="2"/>
  <c r="C111" i="2"/>
  <c r="Q111" i="2"/>
  <c r="C112" i="2"/>
  <c r="Q112" i="2"/>
  <c r="C113" i="2"/>
  <c r="Q113" i="2"/>
  <c r="C114" i="2"/>
  <c r="Q114" i="2"/>
  <c r="C115" i="2"/>
  <c r="Q115" i="2"/>
  <c r="C116" i="2"/>
  <c r="Q116" i="2"/>
  <c r="Q92" i="2"/>
  <c r="C92" i="2"/>
  <c r="C65" i="2"/>
  <c r="Q65" i="2"/>
  <c r="C66" i="2"/>
  <c r="D66" i="2"/>
  <c r="Q66" i="2"/>
  <c r="C67" i="2"/>
  <c r="Q67" i="2"/>
  <c r="C68" i="2"/>
  <c r="Q68" i="2"/>
  <c r="C69" i="2"/>
  <c r="Q69" i="2"/>
  <c r="C70" i="2"/>
  <c r="Q70" i="2"/>
  <c r="C71" i="2"/>
  <c r="Q71" i="2"/>
  <c r="C72" i="2"/>
  <c r="Q72" i="2"/>
  <c r="C73" i="2"/>
  <c r="Q73" i="2"/>
  <c r="C74" i="2"/>
  <c r="Q74" i="2"/>
  <c r="C75" i="2"/>
  <c r="Q75" i="2"/>
  <c r="C76" i="2"/>
  <c r="Q76" i="2"/>
  <c r="C77" i="2"/>
  <c r="Q77" i="2"/>
  <c r="C78" i="2"/>
  <c r="D78" i="2"/>
  <c r="Q78" i="2"/>
  <c r="C79" i="2"/>
  <c r="Q79" i="2"/>
  <c r="C80" i="2"/>
  <c r="Q80" i="2"/>
  <c r="C81" i="2"/>
  <c r="Q81" i="2"/>
  <c r="C82" i="2"/>
  <c r="Q82" i="2"/>
  <c r="C83" i="2"/>
  <c r="Q83" i="2"/>
  <c r="C84" i="2"/>
  <c r="Q84" i="2"/>
  <c r="C85" i="2"/>
  <c r="Q85" i="2"/>
  <c r="C86" i="2"/>
  <c r="Q86" i="2"/>
  <c r="C87" i="2"/>
  <c r="Q87" i="2"/>
  <c r="C88" i="2"/>
  <c r="Q88" i="2"/>
  <c r="Q64" i="2"/>
  <c r="C64" i="2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H97" i="1"/>
  <c r="K99" i="1"/>
  <c r="E101" i="1"/>
  <c r="N101" i="1"/>
  <c r="N102" i="1"/>
  <c r="H103" i="1"/>
  <c r="Q103" i="1"/>
  <c r="D105" i="1"/>
  <c r="K105" i="1"/>
  <c r="D106" i="1"/>
  <c r="F107" i="1"/>
  <c r="L107" i="1"/>
  <c r="D110" i="1"/>
  <c r="K110" i="1"/>
  <c r="Q110" i="1"/>
  <c r="N111" i="1"/>
  <c r="H113" i="1"/>
  <c r="N113" i="1"/>
  <c r="F114" i="1"/>
  <c r="L114" i="1"/>
  <c r="D117" i="1"/>
  <c r="Q117" i="1"/>
  <c r="D118" i="1"/>
  <c r="E119" i="1"/>
  <c r="K119" i="1"/>
  <c r="Q119" i="1"/>
  <c r="D12" i="1"/>
  <c r="Q100" i="1" s="1"/>
  <c r="C12" i="1"/>
  <c r="Q69" i="1"/>
  <c r="N70" i="1"/>
  <c r="Q71" i="1"/>
  <c r="F76" i="1"/>
  <c r="F78" i="1"/>
  <c r="L78" i="1"/>
  <c r="F80" i="1"/>
  <c r="L80" i="1"/>
  <c r="C81" i="1"/>
  <c r="N82" i="1"/>
  <c r="Q83" i="1"/>
  <c r="F84" i="1"/>
  <c r="C86" i="1"/>
  <c r="L86" i="1"/>
  <c r="Q86" i="1"/>
  <c r="H88" i="1"/>
  <c r="C89" i="1"/>
  <c r="L89" i="1"/>
  <c r="N90" i="1"/>
  <c r="H91" i="1"/>
  <c r="L91" i="1"/>
  <c r="Q91" i="1"/>
  <c r="F92" i="1"/>
  <c r="H68" i="1"/>
  <c r="E41" i="1"/>
  <c r="E43" i="1"/>
  <c r="K43" i="1"/>
  <c r="N43" i="1"/>
  <c r="F45" i="1"/>
  <c r="L45" i="1"/>
  <c r="E47" i="1"/>
  <c r="H47" i="1"/>
  <c r="L47" i="1"/>
  <c r="N47" i="1"/>
  <c r="E49" i="1"/>
  <c r="K49" i="1"/>
  <c r="N49" i="1"/>
  <c r="F53" i="1"/>
  <c r="L53" i="1"/>
  <c r="E55" i="1"/>
  <c r="H55" i="1"/>
  <c r="L55" i="1"/>
  <c r="N55" i="1"/>
  <c r="E57" i="1"/>
  <c r="K57" i="1"/>
  <c r="N57" i="1"/>
  <c r="F61" i="1"/>
  <c r="L61" i="1"/>
  <c r="E63" i="1"/>
  <c r="H63" i="1"/>
  <c r="L63" i="1"/>
  <c r="N63" i="1"/>
  <c r="B120" i="1"/>
  <c r="D120" i="1" s="1"/>
  <c r="B119" i="1"/>
  <c r="D119" i="1" s="1"/>
  <c r="B118" i="1"/>
  <c r="B117" i="1"/>
  <c r="B116" i="1"/>
  <c r="D116" i="1" s="1"/>
  <c r="B115" i="1"/>
  <c r="D115" i="1" s="1"/>
  <c r="B114" i="1"/>
  <c r="D114" i="1" s="1"/>
  <c r="B113" i="1"/>
  <c r="D113" i="1" s="1"/>
  <c r="B112" i="1"/>
  <c r="D112" i="1" s="1"/>
  <c r="B111" i="1"/>
  <c r="D111" i="1" s="1"/>
  <c r="B110" i="1"/>
  <c r="B109" i="1"/>
  <c r="D109" i="1" s="1"/>
  <c r="B108" i="1"/>
  <c r="D108" i="1" s="1"/>
  <c r="B107" i="1"/>
  <c r="D107" i="1" s="1"/>
  <c r="B106" i="1"/>
  <c r="B105" i="1"/>
  <c r="B104" i="1"/>
  <c r="D104" i="1" s="1"/>
  <c r="B103" i="1"/>
  <c r="D103" i="1" s="1"/>
  <c r="B102" i="1"/>
  <c r="D102" i="1" s="1"/>
  <c r="B101" i="1"/>
  <c r="D101" i="1" s="1"/>
  <c r="B100" i="1"/>
  <c r="D100" i="1" s="1"/>
  <c r="B99" i="1"/>
  <c r="D99" i="1" s="1"/>
  <c r="B98" i="1"/>
  <c r="D98" i="1" s="1"/>
  <c r="B97" i="1"/>
  <c r="D97" i="1" s="1"/>
  <c r="B96" i="1"/>
  <c r="D96" i="1" s="1"/>
  <c r="B92" i="1"/>
  <c r="D92" i="1" s="1"/>
  <c r="B91" i="1"/>
  <c r="B90" i="1"/>
  <c r="B89" i="1"/>
  <c r="B88" i="1"/>
  <c r="B87" i="1"/>
  <c r="D87" i="1" s="1"/>
  <c r="B86" i="1"/>
  <c r="B85" i="1"/>
  <c r="B84" i="1"/>
  <c r="D84" i="1" s="1"/>
  <c r="B83" i="1"/>
  <c r="D83" i="1" s="1"/>
  <c r="B82" i="1"/>
  <c r="B81" i="1"/>
  <c r="B80" i="1"/>
  <c r="B79" i="1"/>
  <c r="D79" i="1" s="1"/>
  <c r="B78" i="1"/>
  <c r="B77" i="1"/>
  <c r="D77" i="1" s="1"/>
  <c r="B76" i="1"/>
  <c r="D76" i="1" s="1"/>
  <c r="B75" i="1"/>
  <c r="D75" i="1" s="1"/>
  <c r="B74" i="1"/>
  <c r="D74" i="1" s="1"/>
  <c r="B73" i="1"/>
  <c r="B72" i="1"/>
  <c r="D72" i="1" s="1"/>
  <c r="B71" i="1"/>
  <c r="D71" i="1" s="1"/>
  <c r="B70" i="1"/>
  <c r="B69" i="1"/>
  <c r="L69" i="1" s="1"/>
  <c r="B68" i="1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D36" i="2"/>
  <c r="C36" i="2"/>
  <c r="P24" i="2"/>
  <c r="P25" i="2"/>
  <c r="P23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21" i="2"/>
  <c r="D17" i="2"/>
  <c r="B17" i="2"/>
  <c r="D16" i="2"/>
  <c r="C16" i="2"/>
  <c r="B16" i="2"/>
  <c r="D15" i="2"/>
  <c r="C15" i="2"/>
  <c r="B15" i="2"/>
  <c r="D41" i="1"/>
  <c r="D43" i="1"/>
  <c r="D45" i="1"/>
  <c r="D47" i="1"/>
  <c r="D49" i="1"/>
  <c r="D51" i="1"/>
  <c r="D53" i="1"/>
  <c r="D55" i="1"/>
  <c r="D57" i="1"/>
  <c r="D59" i="1"/>
  <c r="D61" i="1"/>
  <c r="D63" i="1"/>
  <c r="D40" i="1"/>
  <c r="C44" i="1"/>
  <c r="C48" i="1"/>
  <c r="C52" i="1"/>
  <c r="C56" i="1"/>
  <c r="C60" i="1"/>
  <c r="C64" i="1"/>
  <c r="B34" i="1"/>
  <c r="B35" i="1"/>
  <c r="B64" i="1"/>
  <c r="K64" i="1" s="1"/>
  <c r="B63" i="1"/>
  <c r="B62" i="1"/>
  <c r="L62" i="1" s="1"/>
  <c r="B61" i="1"/>
  <c r="B60" i="1"/>
  <c r="F60" i="1" s="1"/>
  <c r="B59" i="1"/>
  <c r="B58" i="1"/>
  <c r="K58" i="1" s="1"/>
  <c r="B57" i="1"/>
  <c r="B56" i="1"/>
  <c r="D56" i="1" s="1"/>
  <c r="B55" i="1"/>
  <c r="B54" i="1"/>
  <c r="F54" i="1" s="1"/>
  <c r="B53" i="1"/>
  <c r="B52" i="1"/>
  <c r="D52" i="1" s="1"/>
  <c r="B51" i="1"/>
  <c r="B50" i="1"/>
  <c r="D50" i="1" s="1"/>
  <c r="B49" i="1"/>
  <c r="B48" i="1"/>
  <c r="K48" i="1" s="1"/>
  <c r="B47" i="1"/>
  <c r="B46" i="1"/>
  <c r="L46" i="1" s="1"/>
  <c r="B45" i="1"/>
  <c r="B44" i="1"/>
  <c r="N44" i="1" s="1"/>
  <c r="B43" i="1"/>
  <c r="B42" i="1"/>
  <c r="B41" i="1"/>
  <c r="B40" i="1"/>
  <c r="F40" i="1" s="1"/>
  <c r="B16" i="1"/>
  <c r="G29" i="1" s="1"/>
  <c r="E20" i="1"/>
  <c r="F20" i="1"/>
  <c r="G20" i="1"/>
  <c r="H106" i="1" s="1"/>
  <c r="H20" i="1"/>
  <c r="I101" i="1" s="1"/>
  <c r="D20" i="1"/>
  <c r="D19" i="1"/>
  <c r="E70" i="1" s="1"/>
  <c r="E19" i="1"/>
  <c r="F79" i="1" s="1"/>
  <c r="F19" i="1"/>
  <c r="G19" i="1"/>
  <c r="H19" i="1"/>
  <c r="E18" i="1"/>
  <c r="L42" i="1" s="1"/>
  <c r="F18" i="1"/>
  <c r="G41" i="1" s="1"/>
  <c r="G18" i="1"/>
  <c r="H18" i="1"/>
  <c r="D18" i="1"/>
  <c r="E45" i="1" s="1"/>
  <c r="B12" i="1"/>
  <c r="D11" i="1"/>
  <c r="C11" i="1"/>
  <c r="D88" i="1" s="1"/>
  <c r="B11" i="1"/>
  <c r="C69" i="1" s="1"/>
  <c r="D10" i="1"/>
  <c r="Q53" i="1" s="1"/>
  <c r="C10" i="1"/>
  <c r="B10" i="1"/>
  <c r="C46" i="1" s="1"/>
  <c r="P89" i="1" l="1"/>
  <c r="C97" i="1"/>
  <c r="C101" i="1"/>
  <c r="C105" i="1"/>
  <c r="C98" i="1"/>
  <c r="C100" i="1"/>
  <c r="C107" i="1"/>
  <c r="C108" i="1"/>
  <c r="C112" i="1"/>
  <c r="C116" i="1"/>
  <c r="C120" i="1"/>
  <c r="C106" i="1"/>
  <c r="C110" i="1"/>
  <c r="C117" i="1"/>
  <c r="C119" i="1"/>
  <c r="C103" i="1"/>
  <c r="C104" i="1"/>
  <c r="C109" i="1"/>
  <c r="C111" i="1"/>
  <c r="C118" i="1"/>
  <c r="M70" i="1"/>
  <c r="M73" i="1"/>
  <c r="M75" i="1"/>
  <c r="G76" i="1"/>
  <c r="J76" i="1" s="1"/>
  <c r="M78" i="1"/>
  <c r="G79" i="1"/>
  <c r="F24" i="1"/>
  <c r="G69" i="1"/>
  <c r="M69" i="1"/>
  <c r="G78" i="1"/>
  <c r="G80" i="1"/>
  <c r="M80" i="1"/>
  <c r="M81" i="1"/>
  <c r="M83" i="1"/>
  <c r="G84" i="1"/>
  <c r="M86" i="1"/>
  <c r="P86" i="1" s="1"/>
  <c r="G87" i="1"/>
  <c r="M89" i="1"/>
  <c r="M91" i="1"/>
  <c r="G92" i="1"/>
  <c r="G68" i="1"/>
  <c r="M79" i="1"/>
  <c r="M82" i="1"/>
  <c r="G83" i="1"/>
  <c r="M85" i="1"/>
  <c r="M87" i="1"/>
  <c r="G88" i="1"/>
  <c r="M90" i="1"/>
  <c r="P90" i="1" s="1"/>
  <c r="G91" i="1"/>
  <c r="B33" i="1"/>
  <c r="C96" i="1"/>
  <c r="D41" i="2"/>
  <c r="O42" i="1"/>
  <c r="I46" i="1"/>
  <c r="O47" i="1"/>
  <c r="I50" i="1"/>
  <c r="O51" i="1"/>
  <c r="I54" i="1"/>
  <c r="O55" i="1"/>
  <c r="I58" i="1"/>
  <c r="O59" i="1"/>
  <c r="I62" i="1"/>
  <c r="O63" i="1"/>
  <c r="H23" i="1"/>
  <c r="O69" i="1"/>
  <c r="O71" i="1"/>
  <c r="I72" i="1"/>
  <c r="O74" i="1"/>
  <c r="I75" i="1"/>
  <c r="O77" i="1"/>
  <c r="O79" i="1"/>
  <c r="I80" i="1"/>
  <c r="I70" i="1"/>
  <c r="O70" i="1"/>
  <c r="P70" i="1" s="1"/>
  <c r="O72" i="1"/>
  <c r="O82" i="1"/>
  <c r="I83" i="1"/>
  <c r="O85" i="1"/>
  <c r="O87" i="1"/>
  <c r="I88" i="1"/>
  <c r="O90" i="1"/>
  <c r="I91" i="1"/>
  <c r="I69" i="1"/>
  <c r="I73" i="1"/>
  <c r="O73" i="1"/>
  <c r="O81" i="1"/>
  <c r="O83" i="1"/>
  <c r="I84" i="1"/>
  <c r="O86" i="1"/>
  <c r="I87" i="1"/>
  <c r="O89" i="1"/>
  <c r="O91" i="1"/>
  <c r="I92" i="1"/>
  <c r="I68" i="1"/>
  <c r="F25" i="1"/>
  <c r="G97" i="1"/>
  <c r="M100" i="1"/>
  <c r="G101" i="1"/>
  <c r="M104" i="1"/>
  <c r="G105" i="1"/>
  <c r="M101" i="1"/>
  <c r="G103" i="1"/>
  <c r="M103" i="1"/>
  <c r="M107" i="1"/>
  <c r="G108" i="1"/>
  <c r="M111" i="1"/>
  <c r="G112" i="1"/>
  <c r="M115" i="1"/>
  <c r="G116" i="1"/>
  <c r="M119" i="1"/>
  <c r="P119" i="1" s="1"/>
  <c r="G120" i="1"/>
  <c r="G96" i="1"/>
  <c r="G98" i="1"/>
  <c r="M102" i="1"/>
  <c r="G104" i="1"/>
  <c r="G113" i="1"/>
  <c r="M113" i="1"/>
  <c r="G115" i="1"/>
  <c r="M120" i="1"/>
  <c r="M99" i="1"/>
  <c r="M105" i="1"/>
  <c r="G106" i="1"/>
  <c r="G107" i="1"/>
  <c r="M112" i="1"/>
  <c r="G114" i="1"/>
  <c r="M114" i="1"/>
  <c r="C62" i="1"/>
  <c r="C54" i="1"/>
  <c r="C50" i="1"/>
  <c r="C42" i="1"/>
  <c r="D68" i="1"/>
  <c r="D47" i="2"/>
  <c r="D43" i="2"/>
  <c r="D71" i="2"/>
  <c r="P71" i="2"/>
  <c r="D75" i="2"/>
  <c r="D87" i="2"/>
  <c r="D98" i="2"/>
  <c r="P98" i="2"/>
  <c r="D102" i="2"/>
  <c r="D110" i="2"/>
  <c r="D114" i="2"/>
  <c r="D73" i="1"/>
  <c r="D85" i="1"/>
  <c r="E25" i="1"/>
  <c r="E28" i="1"/>
  <c r="H29" i="1"/>
  <c r="O40" i="1"/>
  <c r="E64" i="1"/>
  <c r="F62" i="1"/>
  <c r="M60" i="1"/>
  <c r="M59" i="1"/>
  <c r="N56" i="1"/>
  <c r="H56" i="1"/>
  <c r="O54" i="1"/>
  <c r="H54" i="1"/>
  <c r="I53" i="1"/>
  <c r="O52" i="1"/>
  <c r="I52" i="1"/>
  <c r="Q51" i="1"/>
  <c r="I51" i="1"/>
  <c r="Q50" i="1"/>
  <c r="K50" i="1"/>
  <c r="Q49" i="1"/>
  <c r="E48" i="1"/>
  <c r="J48" i="1" s="1"/>
  <c r="F46" i="1"/>
  <c r="N42" i="1"/>
  <c r="E42" i="1"/>
  <c r="I41" i="1"/>
  <c r="D91" i="1"/>
  <c r="G89" i="1"/>
  <c r="M88" i="1"/>
  <c r="G86" i="1"/>
  <c r="E85" i="1"/>
  <c r="K84" i="1"/>
  <c r="H83" i="1"/>
  <c r="E82" i="1"/>
  <c r="I79" i="1"/>
  <c r="M74" i="1"/>
  <c r="E73" i="1"/>
  <c r="G72" i="1"/>
  <c r="I71" i="1"/>
  <c r="F96" i="1"/>
  <c r="J96" i="1" s="1"/>
  <c r="I117" i="1"/>
  <c r="O115" i="1"/>
  <c r="C115" i="1"/>
  <c r="G109" i="1"/>
  <c r="I104" i="1"/>
  <c r="J101" i="1"/>
  <c r="E100" i="1"/>
  <c r="O97" i="1"/>
  <c r="Q70" i="1"/>
  <c r="Q73" i="1"/>
  <c r="Q76" i="1"/>
  <c r="Q75" i="1"/>
  <c r="Q77" i="1"/>
  <c r="Q79" i="1"/>
  <c r="Q81" i="1"/>
  <c r="Q84" i="1"/>
  <c r="Q89" i="1"/>
  <c r="Q92" i="1"/>
  <c r="Q78" i="1"/>
  <c r="Q80" i="1"/>
  <c r="Q85" i="1"/>
  <c r="Q88" i="1"/>
  <c r="N41" i="1"/>
  <c r="H41" i="1"/>
  <c r="H42" i="1"/>
  <c r="H43" i="1"/>
  <c r="H44" i="1"/>
  <c r="H45" i="1"/>
  <c r="N46" i="1"/>
  <c r="H49" i="1"/>
  <c r="N50" i="1"/>
  <c r="H53" i="1"/>
  <c r="N54" i="1"/>
  <c r="H57" i="1"/>
  <c r="N58" i="1"/>
  <c r="H61" i="1"/>
  <c r="N62" i="1"/>
  <c r="G28" i="1"/>
  <c r="H70" i="1"/>
  <c r="N72" i="1"/>
  <c r="H73" i="1"/>
  <c r="H78" i="1"/>
  <c r="N80" i="1"/>
  <c r="H72" i="1"/>
  <c r="H74" i="1"/>
  <c r="N74" i="1"/>
  <c r="H76" i="1"/>
  <c r="N76" i="1"/>
  <c r="N78" i="1"/>
  <c r="H81" i="1"/>
  <c r="H86" i="1"/>
  <c r="N88" i="1"/>
  <c r="H89" i="1"/>
  <c r="H71" i="1"/>
  <c r="N71" i="1"/>
  <c r="H75" i="1"/>
  <c r="N75" i="1"/>
  <c r="H77" i="1"/>
  <c r="N77" i="1"/>
  <c r="H79" i="1"/>
  <c r="H82" i="1"/>
  <c r="N84" i="1"/>
  <c r="H85" i="1"/>
  <c r="H90" i="1"/>
  <c r="N92" i="1"/>
  <c r="N68" i="1"/>
  <c r="P68" i="1" s="1"/>
  <c r="K98" i="1"/>
  <c r="E99" i="1"/>
  <c r="K102" i="1"/>
  <c r="E103" i="1"/>
  <c r="K106" i="1"/>
  <c r="E107" i="1"/>
  <c r="E97" i="1"/>
  <c r="K97" i="1"/>
  <c r="E104" i="1"/>
  <c r="K104" i="1"/>
  <c r="E106" i="1"/>
  <c r="K109" i="1"/>
  <c r="E110" i="1"/>
  <c r="K113" i="1"/>
  <c r="E114" i="1"/>
  <c r="K117" i="1"/>
  <c r="E118" i="1"/>
  <c r="K100" i="1"/>
  <c r="K101" i="1"/>
  <c r="E102" i="1"/>
  <c r="K107" i="1"/>
  <c r="E109" i="1"/>
  <c r="K114" i="1"/>
  <c r="E116" i="1"/>
  <c r="J116" i="1" s="1"/>
  <c r="K116" i="1"/>
  <c r="K103" i="1"/>
  <c r="E105" i="1"/>
  <c r="E108" i="1"/>
  <c r="J108" i="1" s="1"/>
  <c r="K108" i="1"/>
  <c r="E115" i="1"/>
  <c r="K115" i="1"/>
  <c r="E117" i="1"/>
  <c r="K96" i="1"/>
  <c r="E96" i="1"/>
  <c r="D30" i="1"/>
  <c r="D25" i="1"/>
  <c r="B25" i="1" s="1"/>
  <c r="D35" i="1" s="1"/>
  <c r="L97" i="1"/>
  <c r="F98" i="1"/>
  <c r="L101" i="1"/>
  <c r="F102" i="1"/>
  <c r="L105" i="1"/>
  <c r="F106" i="1"/>
  <c r="F99" i="1"/>
  <c r="L99" i="1"/>
  <c r="P99" i="1" s="1"/>
  <c r="F101" i="1"/>
  <c r="L106" i="1"/>
  <c r="L108" i="1"/>
  <c r="F109" i="1"/>
  <c r="L112" i="1"/>
  <c r="F113" i="1"/>
  <c r="L116" i="1"/>
  <c r="F117" i="1"/>
  <c r="L120" i="1"/>
  <c r="L96" i="1"/>
  <c r="F97" i="1"/>
  <c r="F103" i="1"/>
  <c r="L109" i="1"/>
  <c r="F111" i="1"/>
  <c r="L111" i="1"/>
  <c r="F118" i="1"/>
  <c r="L118" i="1"/>
  <c r="F120" i="1"/>
  <c r="L98" i="1"/>
  <c r="F100" i="1"/>
  <c r="L104" i="1"/>
  <c r="F110" i="1"/>
  <c r="L110" i="1"/>
  <c r="F112" i="1"/>
  <c r="L117" i="1"/>
  <c r="F119" i="1"/>
  <c r="J119" i="1" s="1"/>
  <c r="R119" i="1" s="1"/>
  <c r="L119" i="1"/>
  <c r="Q40" i="1"/>
  <c r="C40" i="1"/>
  <c r="C61" i="1"/>
  <c r="C57" i="1"/>
  <c r="C53" i="1"/>
  <c r="C49" i="1"/>
  <c r="C45" i="1"/>
  <c r="C41" i="1"/>
  <c r="D62" i="1"/>
  <c r="R62" i="1" s="1"/>
  <c r="D58" i="1"/>
  <c r="D54" i="1"/>
  <c r="D46" i="1"/>
  <c r="D42" i="1"/>
  <c r="Q68" i="1"/>
  <c r="D60" i="2"/>
  <c r="D56" i="2"/>
  <c r="D52" i="2"/>
  <c r="D48" i="2"/>
  <c r="D44" i="2"/>
  <c r="D40" i="2"/>
  <c r="P64" i="2"/>
  <c r="D64" i="2"/>
  <c r="D68" i="2"/>
  <c r="D72" i="2"/>
  <c r="D76" i="2"/>
  <c r="D80" i="2"/>
  <c r="D84" i="2"/>
  <c r="D88" i="2"/>
  <c r="D95" i="2"/>
  <c r="D99" i="2"/>
  <c r="D103" i="2"/>
  <c r="P107" i="2"/>
  <c r="D107" i="2"/>
  <c r="D111" i="2"/>
  <c r="D115" i="2"/>
  <c r="D70" i="1"/>
  <c r="D78" i="1"/>
  <c r="D82" i="1"/>
  <c r="D86" i="1"/>
  <c r="D90" i="1"/>
  <c r="D23" i="1"/>
  <c r="G23" i="1"/>
  <c r="H24" i="1"/>
  <c r="E30" i="1"/>
  <c r="G30" i="1"/>
  <c r="E40" i="1"/>
  <c r="K40" i="1"/>
  <c r="O64" i="1"/>
  <c r="I64" i="1"/>
  <c r="Q63" i="1"/>
  <c r="I63" i="1"/>
  <c r="Q62" i="1"/>
  <c r="K62" i="1"/>
  <c r="Q61" i="1"/>
  <c r="K61" i="1"/>
  <c r="E61" i="1"/>
  <c r="K60" i="1"/>
  <c r="E60" i="1"/>
  <c r="L59" i="1"/>
  <c r="E59" i="1"/>
  <c r="L58" i="1"/>
  <c r="F58" i="1"/>
  <c r="L57" i="1"/>
  <c r="F57" i="1"/>
  <c r="M56" i="1"/>
  <c r="F56" i="1"/>
  <c r="M55" i="1"/>
  <c r="G55" i="1"/>
  <c r="J55" i="1" s="1"/>
  <c r="R55" i="1" s="1"/>
  <c r="M54" i="1"/>
  <c r="G54" i="1"/>
  <c r="N53" i="1"/>
  <c r="G53" i="1"/>
  <c r="J53" i="1" s="1"/>
  <c r="N52" i="1"/>
  <c r="H52" i="1"/>
  <c r="N51" i="1"/>
  <c r="H51" i="1"/>
  <c r="O50" i="1"/>
  <c r="H50" i="1"/>
  <c r="O49" i="1"/>
  <c r="I49" i="1"/>
  <c r="O48" i="1"/>
  <c r="I48" i="1"/>
  <c r="Q47" i="1"/>
  <c r="I47" i="1"/>
  <c r="Q46" i="1"/>
  <c r="K46" i="1"/>
  <c r="Q45" i="1"/>
  <c r="K45" i="1"/>
  <c r="L44" i="1"/>
  <c r="F44" i="1"/>
  <c r="M43" i="1"/>
  <c r="G43" i="1"/>
  <c r="O41" i="1"/>
  <c r="K68" i="1"/>
  <c r="M92" i="1"/>
  <c r="Q90" i="1"/>
  <c r="G90" i="1"/>
  <c r="N89" i="1"/>
  <c r="E89" i="1"/>
  <c r="K88" i="1"/>
  <c r="Q87" i="1"/>
  <c r="H87" i="1"/>
  <c r="N86" i="1"/>
  <c r="E86" i="1"/>
  <c r="L85" i="1"/>
  <c r="C85" i="1"/>
  <c r="H84" i="1"/>
  <c r="N83" i="1"/>
  <c r="F83" i="1"/>
  <c r="L82" i="1"/>
  <c r="C82" i="1"/>
  <c r="I81" i="1"/>
  <c r="O80" i="1"/>
  <c r="C80" i="1"/>
  <c r="I78" i="1"/>
  <c r="M77" i="1"/>
  <c r="O76" i="1"/>
  <c r="G75" i="1"/>
  <c r="I74" i="1"/>
  <c r="N73" i="1"/>
  <c r="Q72" i="1"/>
  <c r="G71" i="1"/>
  <c r="K70" i="1"/>
  <c r="N69" i="1"/>
  <c r="P69" i="1" s="1"/>
  <c r="I96" i="1"/>
  <c r="K120" i="1"/>
  <c r="N119" i="1"/>
  <c r="Q118" i="1"/>
  <c r="G117" i="1"/>
  <c r="I116" i="1"/>
  <c r="L115" i="1"/>
  <c r="O114" i="1"/>
  <c r="C114" i="1"/>
  <c r="E113" i="1"/>
  <c r="H112" i="1"/>
  <c r="K111" i="1"/>
  <c r="P111" i="1" s="1"/>
  <c r="M110" i="1"/>
  <c r="Q109" i="1"/>
  <c r="F108" i="1"/>
  <c r="I107" i="1"/>
  <c r="F105" i="1"/>
  <c r="F104" i="1"/>
  <c r="C102" i="1"/>
  <c r="O99" i="1"/>
  <c r="M98" i="1"/>
  <c r="M97" i="1"/>
  <c r="F23" i="1"/>
  <c r="M42" i="1"/>
  <c r="M44" i="1"/>
  <c r="M45" i="1"/>
  <c r="G48" i="1"/>
  <c r="M49" i="1"/>
  <c r="G52" i="1"/>
  <c r="M53" i="1"/>
  <c r="G56" i="1"/>
  <c r="M57" i="1"/>
  <c r="P57" i="1" s="1"/>
  <c r="G60" i="1"/>
  <c r="M61" i="1"/>
  <c r="G64" i="1"/>
  <c r="G40" i="1"/>
  <c r="D57" i="2"/>
  <c r="D53" i="2"/>
  <c r="D49" i="2"/>
  <c r="D65" i="2"/>
  <c r="P65" i="2"/>
  <c r="D69" i="2"/>
  <c r="P69" i="2"/>
  <c r="D73" i="2"/>
  <c r="P73" i="2"/>
  <c r="P77" i="2"/>
  <c r="D77" i="2"/>
  <c r="P81" i="2"/>
  <c r="D85" i="2"/>
  <c r="P92" i="2"/>
  <c r="R92" i="2" s="1"/>
  <c r="D92" i="2"/>
  <c r="D96" i="2"/>
  <c r="P100" i="2"/>
  <c r="D100" i="2"/>
  <c r="D104" i="2"/>
  <c r="D108" i="2"/>
  <c r="D112" i="2"/>
  <c r="D116" i="2"/>
  <c r="D24" i="1"/>
  <c r="G25" i="1"/>
  <c r="D28" i="1"/>
  <c r="B28" i="1" s="1"/>
  <c r="F28" i="1"/>
  <c r="M40" i="1"/>
  <c r="N64" i="1"/>
  <c r="H64" i="1"/>
  <c r="O62" i="1"/>
  <c r="H62" i="1"/>
  <c r="O61" i="1"/>
  <c r="I61" i="1"/>
  <c r="O60" i="1"/>
  <c r="I60" i="1"/>
  <c r="Q59" i="1"/>
  <c r="I59" i="1"/>
  <c r="Q58" i="1"/>
  <c r="Q57" i="1"/>
  <c r="K56" i="1"/>
  <c r="E56" i="1"/>
  <c r="L54" i="1"/>
  <c r="M52" i="1"/>
  <c r="F52" i="1"/>
  <c r="M51" i="1"/>
  <c r="G51" i="1"/>
  <c r="M50" i="1"/>
  <c r="G50" i="1"/>
  <c r="G49" i="1"/>
  <c r="N48" i="1"/>
  <c r="H48" i="1"/>
  <c r="O46" i="1"/>
  <c r="H46" i="1"/>
  <c r="O45" i="1"/>
  <c r="I45" i="1"/>
  <c r="K44" i="1"/>
  <c r="E44" i="1"/>
  <c r="I42" i="1"/>
  <c r="M41" i="1"/>
  <c r="M68" i="1"/>
  <c r="K92" i="1"/>
  <c r="E90" i="1"/>
  <c r="N87" i="1"/>
  <c r="F87" i="1"/>
  <c r="I85" i="1"/>
  <c r="O84" i="1"/>
  <c r="L83" i="1"/>
  <c r="I82" i="1"/>
  <c r="G81" i="1"/>
  <c r="N79" i="1"/>
  <c r="I77" i="1"/>
  <c r="M76" i="1"/>
  <c r="O75" i="1"/>
  <c r="G74" i="1"/>
  <c r="K73" i="1"/>
  <c r="M72" i="1"/>
  <c r="G70" i="1"/>
  <c r="M96" i="1"/>
  <c r="H120" i="1"/>
  <c r="M118" i="1"/>
  <c r="F116" i="1"/>
  <c r="I115" i="1"/>
  <c r="C113" i="1"/>
  <c r="E112" i="1"/>
  <c r="J112" i="1" s="1"/>
  <c r="G111" i="1"/>
  <c r="M109" i="1"/>
  <c r="O108" i="1"/>
  <c r="L100" i="1"/>
  <c r="I98" i="1"/>
  <c r="D83" i="2"/>
  <c r="C76" i="1"/>
  <c r="R76" i="1" s="1"/>
  <c r="C79" i="1"/>
  <c r="C70" i="1"/>
  <c r="C72" i="1"/>
  <c r="C74" i="1"/>
  <c r="C84" i="1"/>
  <c r="C87" i="1"/>
  <c r="C92" i="1"/>
  <c r="C71" i="1"/>
  <c r="C73" i="1"/>
  <c r="C75" i="1"/>
  <c r="C77" i="1"/>
  <c r="C83" i="1"/>
  <c r="C88" i="1"/>
  <c r="C91" i="1"/>
  <c r="K42" i="1"/>
  <c r="P42" i="1" s="1"/>
  <c r="E46" i="1"/>
  <c r="J46" i="1" s="1"/>
  <c r="R46" i="1" s="1"/>
  <c r="K47" i="1"/>
  <c r="E50" i="1"/>
  <c r="K51" i="1"/>
  <c r="E54" i="1"/>
  <c r="J54" i="1" s="1"/>
  <c r="K55" i="1"/>
  <c r="P55" i="1" s="1"/>
  <c r="E58" i="1"/>
  <c r="K59" i="1"/>
  <c r="E62" i="1"/>
  <c r="J62" i="1" s="1"/>
  <c r="K63" i="1"/>
  <c r="F41" i="1"/>
  <c r="J41" i="1" s="1"/>
  <c r="F42" i="1"/>
  <c r="F43" i="1"/>
  <c r="J43" i="1" s="1"/>
  <c r="L41" i="1"/>
  <c r="L43" i="1"/>
  <c r="P43" i="1" s="1"/>
  <c r="F47" i="1"/>
  <c r="L48" i="1"/>
  <c r="F51" i="1"/>
  <c r="L52" i="1"/>
  <c r="F55" i="1"/>
  <c r="L56" i="1"/>
  <c r="F59" i="1"/>
  <c r="L60" i="1"/>
  <c r="F63" i="1"/>
  <c r="L64" i="1"/>
  <c r="L40" i="1"/>
  <c r="P40" i="1" s="1"/>
  <c r="F69" i="1"/>
  <c r="F71" i="1"/>
  <c r="F74" i="1"/>
  <c r="L76" i="1"/>
  <c r="F77" i="1"/>
  <c r="L71" i="1"/>
  <c r="F73" i="1"/>
  <c r="L73" i="1"/>
  <c r="F75" i="1"/>
  <c r="L77" i="1"/>
  <c r="F82" i="1"/>
  <c r="L84" i="1"/>
  <c r="F85" i="1"/>
  <c r="F90" i="1"/>
  <c r="L92" i="1"/>
  <c r="L68" i="1"/>
  <c r="F70" i="1"/>
  <c r="J70" i="1" s="1"/>
  <c r="L70" i="1"/>
  <c r="F72" i="1"/>
  <c r="L72" i="1"/>
  <c r="L74" i="1"/>
  <c r="F81" i="1"/>
  <c r="F86" i="1"/>
  <c r="L88" i="1"/>
  <c r="F89" i="1"/>
  <c r="E29" i="1"/>
  <c r="E24" i="1"/>
  <c r="B24" i="1" s="1"/>
  <c r="N99" i="1"/>
  <c r="H100" i="1"/>
  <c r="N103" i="1"/>
  <c r="H104" i="1"/>
  <c r="H98" i="1"/>
  <c r="N98" i="1"/>
  <c r="H105" i="1"/>
  <c r="N105" i="1"/>
  <c r="P105" i="1" s="1"/>
  <c r="H107" i="1"/>
  <c r="N110" i="1"/>
  <c r="P110" i="1" s="1"/>
  <c r="H111" i="1"/>
  <c r="N114" i="1"/>
  <c r="H115" i="1"/>
  <c r="N118" i="1"/>
  <c r="H119" i="1"/>
  <c r="N97" i="1"/>
  <c r="H99" i="1"/>
  <c r="H108" i="1"/>
  <c r="N108" i="1"/>
  <c r="H110" i="1"/>
  <c r="N115" i="1"/>
  <c r="H117" i="1"/>
  <c r="N117" i="1"/>
  <c r="N96" i="1"/>
  <c r="H96" i="1"/>
  <c r="N100" i="1"/>
  <c r="H101" i="1"/>
  <c r="H102" i="1"/>
  <c r="N106" i="1"/>
  <c r="N107" i="1"/>
  <c r="H109" i="1"/>
  <c r="N109" i="1"/>
  <c r="H116" i="1"/>
  <c r="N116" i="1"/>
  <c r="H118" i="1"/>
  <c r="C63" i="1"/>
  <c r="C59" i="1"/>
  <c r="C55" i="1"/>
  <c r="C51" i="1"/>
  <c r="C47" i="1"/>
  <c r="C43" i="1"/>
  <c r="D64" i="1"/>
  <c r="D60" i="1"/>
  <c r="D48" i="1"/>
  <c r="D44" i="1"/>
  <c r="C68" i="1"/>
  <c r="D58" i="2"/>
  <c r="D54" i="2"/>
  <c r="D50" i="2"/>
  <c r="D46" i="2"/>
  <c r="D42" i="2"/>
  <c r="D38" i="2"/>
  <c r="P66" i="2"/>
  <c r="D70" i="2"/>
  <c r="P70" i="2"/>
  <c r="P74" i="2"/>
  <c r="D74" i="2"/>
  <c r="D82" i="2"/>
  <c r="D86" i="2"/>
  <c r="P86" i="2"/>
  <c r="D93" i="2"/>
  <c r="D97" i="2"/>
  <c r="D101" i="2"/>
  <c r="P101" i="2"/>
  <c r="D105" i="2"/>
  <c r="D109" i="2"/>
  <c r="D113" i="2"/>
  <c r="D80" i="1"/>
  <c r="E23" i="1"/>
  <c r="G24" i="1"/>
  <c r="D29" i="1"/>
  <c r="F30" i="1"/>
  <c r="H28" i="1"/>
  <c r="H40" i="1"/>
  <c r="J40" i="1" s="1"/>
  <c r="N40" i="1"/>
  <c r="M64" i="1"/>
  <c r="P64" i="1" s="1"/>
  <c r="F64" i="1"/>
  <c r="M63" i="1"/>
  <c r="G63" i="1"/>
  <c r="J63" i="1" s="1"/>
  <c r="M62" i="1"/>
  <c r="P62" i="1" s="1"/>
  <c r="G62" i="1"/>
  <c r="N61" i="1"/>
  <c r="G61" i="1"/>
  <c r="N60" i="1"/>
  <c r="H60" i="1"/>
  <c r="N59" i="1"/>
  <c r="H59" i="1"/>
  <c r="O58" i="1"/>
  <c r="H58" i="1"/>
  <c r="O57" i="1"/>
  <c r="I57" i="1"/>
  <c r="O56" i="1"/>
  <c r="I56" i="1"/>
  <c r="Q55" i="1"/>
  <c r="I55" i="1"/>
  <c r="Q54" i="1"/>
  <c r="K54" i="1"/>
  <c r="K53" i="1"/>
  <c r="E53" i="1"/>
  <c r="K52" i="1"/>
  <c r="E52" i="1"/>
  <c r="L51" i="1"/>
  <c r="E51" i="1"/>
  <c r="L50" i="1"/>
  <c r="F50" i="1"/>
  <c r="L49" i="1"/>
  <c r="F49" i="1"/>
  <c r="M48" i="1"/>
  <c r="P48" i="1" s="1"/>
  <c r="F48" i="1"/>
  <c r="M47" i="1"/>
  <c r="G47" i="1"/>
  <c r="M46" i="1"/>
  <c r="P46" i="1" s="1"/>
  <c r="G46" i="1"/>
  <c r="N45" i="1"/>
  <c r="G45" i="1"/>
  <c r="J45" i="1" s="1"/>
  <c r="O44" i="1"/>
  <c r="P44" i="1" s="1"/>
  <c r="I44" i="1"/>
  <c r="O43" i="1"/>
  <c r="G42" i="1"/>
  <c r="K41" i="1"/>
  <c r="P41" i="1" s="1"/>
  <c r="F68" i="1"/>
  <c r="O68" i="1"/>
  <c r="H92" i="1"/>
  <c r="N91" i="1"/>
  <c r="F91" i="1"/>
  <c r="L90" i="1"/>
  <c r="C90" i="1"/>
  <c r="I89" i="1"/>
  <c r="O88" i="1"/>
  <c r="F88" i="1"/>
  <c r="L87" i="1"/>
  <c r="I86" i="1"/>
  <c r="G85" i="1"/>
  <c r="M84" i="1"/>
  <c r="Q82" i="1"/>
  <c r="G82" i="1"/>
  <c r="N81" i="1"/>
  <c r="E81" i="1"/>
  <c r="H80" i="1"/>
  <c r="L79" i="1"/>
  <c r="O78" i="1"/>
  <c r="C78" i="1"/>
  <c r="G77" i="1"/>
  <c r="I76" i="1"/>
  <c r="L75" i="1"/>
  <c r="Q74" i="1"/>
  <c r="G73" i="1"/>
  <c r="K72" i="1"/>
  <c r="P72" i="1" s="1"/>
  <c r="M71" i="1"/>
  <c r="H69" i="1"/>
  <c r="Q97" i="1"/>
  <c r="Q101" i="1"/>
  <c r="Q105" i="1"/>
  <c r="Q102" i="1"/>
  <c r="Q104" i="1"/>
  <c r="Q108" i="1"/>
  <c r="Q112" i="1"/>
  <c r="Q116" i="1"/>
  <c r="Q120" i="1"/>
  <c r="Q98" i="1"/>
  <c r="Q99" i="1"/>
  <c r="Q107" i="1"/>
  <c r="Q114" i="1"/>
  <c r="Q113" i="1"/>
  <c r="Q115" i="1"/>
  <c r="O96" i="1"/>
  <c r="E120" i="1"/>
  <c r="G119" i="1"/>
  <c r="K118" i="1"/>
  <c r="M117" i="1"/>
  <c r="O116" i="1"/>
  <c r="F115" i="1"/>
  <c r="H114" i="1"/>
  <c r="L113" i="1"/>
  <c r="N112" i="1"/>
  <c r="Q111" i="1"/>
  <c r="E111" i="1"/>
  <c r="G110" i="1"/>
  <c r="I109" i="1"/>
  <c r="M108" i="1"/>
  <c r="O107" i="1"/>
  <c r="Q106" i="1"/>
  <c r="O105" i="1"/>
  <c r="N104" i="1"/>
  <c r="L103" i="1"/>
  <c r="L102" i="1"/>
  <c r="G100" i="1"/>
  <c r="G99" i="1"/>
  <c r="E98" i="1"/>
  <c r="J98" i="1" s="1"/>
  <c r="D81" i="2"/>
  <c r="P76" i="2"/>
  <c r="Q41" i="1"/>
  <c r="Q42" i="1"/>
  <c r="Q43" i="1"/>
  <c r="Q44" i="1"/>
  <c r="Q48" i="1"/>
  <c r="Q52" i="1"/>
  <c r="Q56" i="1"/>
  <c r="Q60" i="1"/>
  <c r="Q64" i="1"/>
  <c r="O98" i="1"/>
  <c r="I99" i="1"/>
  <c r="O102" i="1"/>
  <c r="I103" i="1"/>
  <c r="O106" i="1"/>
  <c r="I100" i="1"/>
  <c r="O100" i="1"/>
  <c r="I102" i="1"/>
  <c r="O109" i="1"/>
  <c r="I110" i="1"/>
  <c r="O113" i="1"/>
  <c r="I114" i="1"/>
  <c r="O117" i="1"/>
  <c r="I118" i="1"/>
  <c r="O103" i="1"/>
  <c r="O104" i="1"/>
  <c r="I105" i="1"/>
  <c r="I106" i="1"/>
  <c r="O110" i="1"/>
  <c r="I112" i="1"/>
  <c r="O112" i="1"/>
  <c r="I119" i="1"/>
  <c r="O119" i="1"/>
  <c r="I97" i="1"/>
  <c r="O101" i="1"/>
  <c r="I111" i="1"/>
  <c r="O111" i="1"/>
  <c r="I113" i="1"/>
  <c r="O118" i="1"/>
  <c r="I120" i="1"/>
  <c r="O120" i="1"/>
  <c r="H30" i="1"/>
  <c r="D45" i="2"/>
  <c r="D37" i="2"/>
  <c r="K69" i="1"/>
  <c r="K71" i="1"/>
  <c r="E72" i="1"/>
  <c r="K74" i="1"/>
  <c r="E75" i="1"/>
  <c r="J75" i="1" s="1"/>
  <c r="K77" i="1"/>
  <c r="P77" i="1" s="1"/>
  <c r="K79" i="1"/>
  <c r="E80" i="1"/>
  <c r="E71" i="1"/>
  <c r="K75" i="1"/>
  <c r="E77" i="1"/>
  <c r="E79" i="1"/>
  <c r="J79" i="1" s="1"/>
  <c r="K82" i="1"/>
  <c r="E83" i="1"/>
  <c r="K85" i="1"/>
  <c r="K87" i="1"/>
  <c r="P87" i="1" s="1"/>
  <c r="E88" i="1"/>
  <c r="K90" i="1"/>
  <c r="E91" i="1"/>
  <c r="E74" i="1"/>
  <c r="J74" i="1" s="1"/>
  <c r="E76" i="1"/>
  <c r="K76" i="1"/>
  <c r="P76" i="1" s="1"/>
  <c r="E78" i="1"/>
  <c r="K78" i="1"/>
  <c r="K80" i="1"/>
  <c r="K81" i="1"/>
  <c r="P81" i="1" s="1"/>
  <c r="K83" i="1"/>
  <c r="E84" i="1"/>
  <c r="K86" i="1"/>
  <c r="E87" i="1"/>
  <c r="K89" i="1"/>
  <c r="K91" i="1"/>
  <c r="P91" i="1" s="1"/>
  <c r="E92" i="1"/>
  <c r="J92" i="1" s="1"/>
  <c r="R92" i="1" s="1"/>
  <c r="E68" i="1"/>
  <c r="C58" i="1"/>
  <c r="D59" i="2"/>
  <c r="D55" i="2"/>
  <c r="D51" i="2"/>
  <c r="D39" i="2"/>
  <c r="D67" i="2"/>
  <c r="D79" i="2"/>
  <c r="D94" i="2"/>
  <c r="D106" i="2"/>
  <c r="P106" i="2"/>
  <c r="D69" i="1"/>
  <c r="D81" i="1"/>
  <c r="D89" i="1"/>
  <c r="H25" i="1"/>
  <c r="F29" i="1"/>
  <c r="I40" i="1"/>
  <c r="G59" i="1"/>
  <c r="J59" i="1" s="1"/>
  <c r="M58" i="1"/>
  <c r="G58" i="1"/>
  <c r="G57" i="1"/>
  <c r="O53" i="1"/>
  <c r="P49" i="1"/>
  <c r="G44" i="1"/>
  <c r="I43" i="1"/>
  <c r="O92" i="1"/>
  <c r="P92" i="1" s="1"/>
  <c r="I90" i="1"/>
  <c r="J90" i="1" s="1"/>
  <c r="N85" i="1"/>
  <c r="P85" i="1" s="1"/>
  <c r="L81" i="1"/>
  <c r="P73" i="1"/>
  <c r="E69" i="1"/>
  <c r="N120" i="1"/>
  <c r="G118" i="1"/>
  <c r="M116" i="1"/>
  <c r="K112" i="1"/>
  <c r="I108" i="1"/>
  <c r="M106" i="1"/>
  <c r="G102" i="1"/>
  <c r="C99" i="1"/>
  <c r="P85" i="2"/>
  <c r="R98" i="2"/>
  <c r="Q96" i="1"/>
  <c r="B30" i="1"/>
  <c r="J68" i="1"/>
  <c r="R68" i="1" s="1"/>
  <c r="C17" i="2"/>
  <c r="P96" i="1"/>
  <c r="B23" i="1"/>
  <c r="R71" i="1" l="1"/>
  <c r="R40" i="1"/>
  <c r="R43" i="1"/>
  <c r="R118" i="1"/>
  <c r="R41" i="1"/>
  <c r="J86" i="1"/>
  <c r="R53" i="1"/>
  <c r="J102" i="1"/>
  <c r="P97" i="1"/>
  <c r="P74" i="1"/>
  <c r="J87" i="1"/>
  <c r="R87" i="1" s="1"/>
  <c r="P71" i="1"/>
  <c r="D33" i="1"/>
  <c r="P112" i="1"/>
  <c r="R112" i="1" s="1"/>
  <c r="J69" i="1"/>
  <c r="R69" i="1" s="1"/>
  <c r="P58" i="1"/>
  <c r="R106" i="2"/>
  <c r="P94" i="2"/>
  <c r="R94" i="2" s="1"/>
  <c r="P79" i="2"/>
  <c r="P67" i="2"/>
  <c r="P80" i="1"/>
  <c r="J120" i="1"/>
  <c r="P88" i="1"/>
  <c r="J52" i="1"/>
  <c r="P105" i="2"/>
  <c r="P63" i="1"/>
  <c r="P47" i="1"/>
  <c r="J49" i="1"/>
  <c r="R49" i="1" s="1"/>
  <c r="J56" i="1"/>
  <c r="P116" i="2"/>
  <c r="P112" i="2"/>
  <c r="R112" i="2" s="1"/>
  <c r="P54" i="1"/>
  <c r="R54" i="1" s="1"/>
  <c r="P56" i="1"/>
  <c r="R111" i="2"/>
  <c r="P111" i="2"/>
  <c r="P95" i="2"/>
  <c r="P88" i="2"/>
  <c r="P80" i="2"/>
  <c r="P72" i="2"/>
  <c r="P68" i="2"/>
  <c r="P108" i="1"/>
  <c r="P116" i="1"/>
  <c r="P107" i="1"/>
  <c r="J118" i="1"/>
  <c r="J110" i="1"/>
  <c r="R110" i="1" s="1"/>
  <c r="J104" i="1"/>
  <c r="P106" i="1"/>
  <c r="P98" i="1"/>
  <c r="R98" i="1" s="1"/>
  <c r="J100" i="1"/>
  <c r="R100" i="1" s="1"/>
  <c r="J73" i="1"/>
  <c r="J82" i="1"/>
  <c r="P114" i="2"/>
  <c r="P83" i="2"/>
  <c r="P75" i="2"/>
  <c r="P78" i="1"/>
  <c r="R104" i="1"/>
  <c r="P99" i="2"/>
  <c r="P109" i="1"/>
  <c r="J103" i="1"/>
  <c r="R103" i="1" s="1"/>
  <c r="R48" i="1"/>
  <c r="J64" i="1"/>
  <c r="R64" i="1" s="1"/>
  <c r="R114" i="2"/>
  <c r="R108" i="1"/>
  <c r="J57" i="1"/>
  <c r="R57" i="1" s="1"/>
  <c r="P83" i="1"/>
  <c r="J78" i="1"/>
  <c r="J91" i="1"/>
  <c r="J77" i="1"/>
  <c r="R77" i="1" s="1"/>
  <c r="P79" i="1"/>
  <c r="R79" i="1" s="1"/>
  <c r="J111" i="1"/>
  <c r="R111" i="1" s="1"/>
  <c r="P118" i="1"/>
  <c r="J81" i="1"/>
  <c r="R81" i="1" s="1"/>
  <c r="J47" i="1"/>
  <c r="J61" i="1"/>
  <c r="R63" i="1"/>
  <c r="B29" i="1"/>
  <c r="D34" i="1" s="1"/>
  <c r="P113" i="2"/>
  <c r="R113" i="2" s="1"/>
  <c r="P109" i="2"/>
  <c r="R109" i="2" s="1"/>
  <c r="R101" i="2"/>
  <c r="P97" i="2"/>
  <c r="R97" i="2" s="1"/>
  <c r="P93" i="2"/>
  <c r="P82" i="2"/>
  <c r="P78" i="2"/>
  <c r="P59" i="1"/>
  <c r="R59" i="1" s="1"/>
  <c r="P51" i="1"/>
  <c r="R113" i="1"/>
  <c r="P50" i="1"/>
  <c r="P52" i="1"/>
  <c r="R116" i="2"/>
  <c r="P104" i="2"/>
  <c r="P115" i="2"/>
  <c r="R115" i="2" s="1"/>
  <c r="J89" i="1"/>
  <c r="R89" i="1" s="1"/>
  <c r="P61" i="1"/>
  <c r="R107" i="2"/>
  <c r="P103" i="2"/>
  <c r="R103" i="2" s="1"/>
  <c r="P115" i="1"/>
  <c r="J105" i="1"/>
  <c r="R105" i="1" s="1"/>
  <c r="P114" i="1"/>
  <c r="P101" i="1"/>
  <c r="R101" i="1" s="1"/>
  <c r="J114" i="1"/>
  <c r="R114" i="1" s="1"/>
  <c r="J106" i="1"/>
  <c r="R106" i="1" s="1"/>
  <c r="J97" i="1"/>
  <c r="P102" i="1"/>
  <c r="J71" i="1"/>
  <c r="P84" i="1"/>
  <c r="J42" i="1"/>
  <c r="R42" i="1" s="1"/>
  <c r="J88" i="1"/>
  <c r="R88" i="1" s="1"/>
  <c r="P82" i="1"/>
  <c r="J84" i="1"/>
  <c r="J80" i="1"/>
  <c r="R80" i="1" s="1"/>
  <c r="R120" i="1"/>
  <c r="R100" i="2"/>
  <c r="P45" i="1"/>
  <c r="R45" i="1" s="1"/>
  <c r="J117" i="1"/>
  <c r="P117" i="1"/>
  <c r="R117" i="1" s="1"/>
  <c r="P102" i="2"/>
  <c r="J83" i="1"/>
  <c r="R83" i="1" s="1"/>
  <c r="P75" i="1"/>
  <c r="P53" i="1"/>
  <c r="J58" i="1"/>
  <c r="R58" i="1" s="1"/>
  <c r="J50" i="1"/>
  <c r="R50" i="1" s="1"/>
  <c r="J44" i="1"/>
  <c r="R44" i="1" s="1"/>
  <c r="J51" i="1"/>
  <c r="R51" i="1" s="1"/>
  <c r="P108" i="2"/>
  <c r="P96" i="2"/>
  <c r="R96" i="2" s="1"/>
  <c r="J113" i="1"/>
  <c r="P120" i="1"/>
  <c r="J60" i="1"/>
  <c r="R60" i="1" s="1"/>
  <c r="P84" i="2"/>
  <c r="J115" i="1"/>
  <c r="R115" i="1" s="1"/>
  <c r="P103" i="1"/>
  <c r="J109" i="1"/>
  <c r="P100" i="1"/>
  <c r="P113" i="1"/>
  <c r="P104" i="1"/>
  <c r="J107" i="1"/>
  <c r="R107" i="1" s="1"/>
  <c r="J99" i="1"/>
  <c r="R99" i="1" s="1"/>
  <c r="J72" i="1"/>
  <c r="R72" i="1" s="1"/>
  <c r="J85" i="1"/>
  <c r="R85" i="1" s="1"/>
  <c r="P60" i="1"/>
  <c r="P110" i="2"/>
  <c r="R110" i="2" s="1"/>
  <c r="P87" i="2"/>
  <c r="R109" i="1"/>
  <c r="R116" i="1"/>
  <c r="R97" i="1"/>
  <c r="R96" i="1"/>
  <c r="R90" i="1"/>
  <c r="R78" i="1"/>
  <c r="R75" i="1"/>
  <c r="R91" i="1"/>
  <c r="R73" i="1"/>
  <c r="R86" i="1"/>
  <c r="R64" i="2"/>
  <c r="J43" i="2"/>
  <c r="P57" i="2"/>
  <c r="R25" i="2"/>
  <c r="J50" i="2"/>
  <c r="J54" i="2"/>
  <c r="P55" i="2"/>
  <c r="P44" i="2"/>
  <c r="J57" i="2"/>
  <c r="R23" i="2"/>
  <c r="R24" i="2"/>
  <c r="P52" i="2"/>
  <c r="J53" i="2"/>
  <c r="P51" i="2"/>
  <c r="P43" i="2"/>
  <c r="R43" i="2" s="1"/>
  <c r="J37" i="2"/>
  <c r="P36" i="2"/>
  <c r="J55" i="2"/>
  <c r="P39" i="2"/>
  <c r="P54" i="2"/>
  <c r="P40" i="2"/>
  <c r="P56" i="2"/>
  <c r="J60" i="2"/>
  <c r="P53" i="2"/>
  <c r="J42" i="2"/>
  <c r="J41" i="2"/>
  <c r="J38" i="2"/>
  <c r="J46" i="2"/>
  <c r="P58" i="2"/>
  <c r="J49" i="2"/>
  <c r="P37" i="2"/>
  <c r="J59" i="2"/>
  <c r="P47" i="2"/>
  <c r="P45" i="2"/>
  <c r="P48" i="2"/>
  <c r="P41" i="2"/>
  <c r="P50" i="2"/>
  <c r="P59" i="2"/>
  <c r="P49" i="2"/>
  <c r="J45" i="2"/>
  <c r="P60" i="2"/>
  <c r="J47" i="2"/>
  <c r="J39" i="2"/>
  <c r="P46" i="2"/>
  <c r="P38" i="2"/>
  <c r="J58" i="2"/>
  <c r="J56" i="2"/>
  <c r="J52" i="2"/>
  <c r="R52" i="2" s="1"/>
  <c r="J48" i="2"/>
  <c r="J44" i="2"/>
  <c r="J40" i="2"/>
  <c r="J36" i="2"/>
  <c r="J51" i="2"/>
  <c r="P42" i="2"/>
  <c r="R70" i="1"/>
  <c r="R74" i="1"/>
  <c r="R51" i="2" l="1"/>
  <c r="E135" i="2" s="1"/>
  <c r="R57" i="2"/>
  <c r="E141" i="2" s="1"/>
  <c r="B30" i="2"/>
  <c r="R105" i="2"/>
  <c r="R102" i="2"/>
  <c r="R37" i="2"/>
  <c r="R84" i="1"/>
  <c r="R99" i="2"/>
  <c r="R108" i="2"/>
  <c r="R104" i="2"/>
  <c r="R47" i="1"/>
  <c r="R56" i="1"/>
  <c r="R93" i="2"/>
  <c r="R102" i="1"/>
  <c r="R61" i="1"/>
  <c r="R95" i="2"/>
  <c r="R52" i="1"/>
  <c r="D134" i="2"/>
  <c r="D120" i="2"/>
  <c r="R82" i="1"/>
  <c r="R72" i="2"/>
  <c r="D128" i="2" s="1"/>
  <c r="R65" i="2"/>
  <c r="R74" i="2"/>
  <c r="R73" i="2"/>
  <c r="D129" i="2" s="1"/>
  <c r="R70" i="2"/>
  <c r="R79" i="2"/>
  <c r="R69" i="2"/>
  <c r="D125" i="2" s="1"/>
  <c r="B31" i="2"/>
  <c r="B29" i="2"/>
  <c r="R44" i="2"/>
  <c r="E128" i="2" s="1"/>
  <c r="R39" i="2"/>
  <c r="R82" i="2"/>
  <c r="R68" i="2"/>
  <c r="D124" i="2" s="1"/>
  <c r="R76" i="2"/>
  <c r="R67" i="2"/>
  <c r="C123" i="2" s="1"/>
  <c r="R80" i="2"/>
  <c r="C136" i="2" s="1"/>
  <c r="R42" i="2"/>
  <c r="E126" i="2" s="1"/>
  <c r="R56" i="2"/>
  <c r="E140" i="2" s="1"/>
  <c r="R47" i="2"/>
  <c r="E131" i="2" s="1"/>
  <c r="R53" i="2"/>
  <c r="E137" i="2" s="1"/>
  <c r="R71" i="2"/>
  <c r="C127" i="2" s="1"/>
  <c r="R50" i="2"/>
  <c r="E134" i="2" s="1"/>
  <c r="R75" i="2"/>
  <c r="C131" i="2" s="1"/>
  <c r="R87" i="2"/>
  <c r="R78" i="2"/>
  <c r="R55" i="2"/>
  <c r="E139" i="2" s="1"/>
  <c r="R40" i="2"/>
  <c r="E124" i="2" s="1"/>
  <c r="R88" i="2"/>
  <c r="C144" i="2" s="1"/>
  <c r="R58" i="2"/>
  <c r="E142" i="2" s="1"/>
  <c r="R36" i="2"/>
  <c r="E120" i="2" s="1"/>
  <c r="R60" i="2"/>
  <c r="E144" i="2" s="1"/>
  <c r="R54" i="2"/>
  <c r="E138" i="2" s="1"/>
  <c r="R84" i="2"/>
  <c r="R83" i="2"/>
  <c r="C139" i="2" s="1"/>
  <c r="R81" i="2"/>
  <c r="D137" i="2" s="1"/>
  <c r="R41" i="2"/>
  <c r="E125" i="2" s="1"/>
  <c r="R45" i="2"/>
  <c r="E129" i="2" s="1"/>
  <c r="R46" i="2"/>
  <c r="R49" i="2"/>
  <c r="R38" i="2"/>
  <c r="E122" i="2" s="1"/>
  <c r="R48" i="2"/>
  <c r="R59" i="2"/>
  <c r="E143" i="2" s="1"/>
  <c r="R77" i="2"/>
  <c r="C133" i="2" s="1"/>
  <c r="R85" i="2"/>
  <c r="C141" i="2" s="1"/>
  <c r="D131" i="2" l="1"/>
  <c r="C135" i="2"/>
  <c r="C124" i="2"/>
  <c r="C129" i="2"/>
  <c r="C132" i="2"/>
  <c r="C121" i="2"/>
  <c r="C143" i="2"/>
  <c r="C138" i="2"/>
  <c r="D132" i="2"/>
  <c r="E132" i="2"/>
  <c r="D144" i="2"/>
  <c r="D139" i="2"/>
  <c r="D143" i="2"/>
  <c r="C137" i="2"/>
  <c r="C125" i="2"/>
  <c r="C130" i="2"/>
  <c r="D123" i="2"/>
  <c r="E123" i="2"/>
  <c r="D141" i="2"/>
  <c r="D121" i="2"/>
  <c r="E121" i="2"/>
  <c r="D136" i="2"/>
  <c r="E136" i="2"/>
  <c r="E127" i="2"/>
  <c r="D127" i="2"/>
  <c r="D135" i="2"/>
  <c r="D133" i="2"/>
  <c r="E133" i="2"/>
  <c r="C140" i="2"/>
  <c r="C134" i="2"/>
  <c r="C126" i="2"/>
  <c r="D126" i="2"/>
  <c r="C128" i="2"/>
  <c r="C120" i="2"/>
  <c r="D140" i="2"/>
  <c r="E130" i="2"/>
  <c r="D130" i="2"/>
  <c r="D138" i="2"/>
  <c r="R66" i="2"/>
  <c r="R86" i="2"/>
  <c r="C122" i="2" l="1"/>
  <c r="D122" i="2"/>
  <c r="C142" i="2"/>
  <c r="D142" i="2"/>
</calcChain>
</file>

<file path=xl/sharedStrings.xml><?xml version="1.0" encoding="utf-8"?>
<sst xmlns="http://schemas.openxmlformats.org/spreadsheetml/2006/main" count="412" uniqueCount="75">
  <si>
    <t>지구화학 개론 실험 II-2</t>
  </si>
  <si>
    <t xml:space="preserve">표1 </t>
  </si>
  <si>
    <t>H</t>
  </si>
  <si>
    <t>S</t>
  </si>
  <si>
    <t>a</t>
  </si>
  <si>
    <t>c</t>
  </si>
  <si>
    <t>d</t>
  </si>
  <si>
    <t>e</t>
  </si>
  <si>
    <t>V</t>
  </si>
  <si>
    <t>남정석</t>
  </si>
  <si>
    <t>규선석</t>
  </si>
  <si>
    <t>홍주석</t>
  </si>
  <si>
    <t>1)</t>
  </si>
  <si>
    <t>R1</t>
  </si>
  <si>
    <t>R2</t>
  </si>
  <si>
    <t>R3</t>
  </si>
  <si>
    <t>dH</t>
  </si>
  <si>
    <t>dS</t>
  </si>
  <si>
    <t>dV</t>
  </si>
  <si>
    <t>2)</t>
  </si>
  <si>
    <t>da</t>
  </si>
  <si>
    <t>db</t>
  </si>
  <si>
    <t>dc</t>
  </si>
  <si>
    <t>b</t>
  </si>
  <si>
    <t>dd</t>
  </si>
  <si>
    <t>de</t>
  </si>
  <si>
    <t>T</t>
  </si>
  <si>
    <t>P</t>
  </si>
  <si>
    <t>aT</t>
  </si>
  <si>
    <t>daT</t>
  </si>
  <si>
    <t>dbT^2/2</t>
  </si>
  <si>
    <t>dcT^3/3</t>
  </si>
  <si>
    <t>2ddT^0.5</t>
  </si>
  <si>
    <t>-de/T</t>
  </si>
  <si>
    <t>int(dcp/T)dT</t>
  </si>
  <si>
    <t>int(dcp)dT</t>
  </si>
  <si>
    <t>bT</t>
  </si>
  <si>
    <t>dbT</t>
  </si>
  <si>
    <t>dcT^2/2</t>
  </si>
  <si>
    <t>-2ddT^-0.5</t>
  </si>
  <si>
    <t>-de*T^-2/2</t>
  </si>
  <si>
    <t>dalnT</t>
  </si>
  <si>
    <t>dV(P-1)</t>
  </si>
  <si>
    <t>dG</t>
  </si>
  <si>
    <t>3)</t>
  </si>
  <si>
    <t>1st</t>
  </si>
  <si>
    <t>2nd</t>
  </si>
  <si>
    <t>3rd</t>
  </si>
  <si>
    <t>4th</t>
  </si>
  <si>
    <t>5th</t>
  </si>
  <si>
    <t>Stable P</t>
  </si>
  <si>
    <t>K</t>
  </si>
  <si>
    <t>A</t>
  </si>
  <si>
    <t>bT^2/2</t>
  </si>
  <si>
    <t>cT^3/3</t>
  </si>
  <si>
    <t>2dT^0.5</t>
  </si>
  <si>
    <t>-e/T</t>
  </si>
  <si>
    <t>alnT</t>
  </si>
  <si>
    <t>cT^2/2</t>
  </si>
  <si>
    <t>-2dT^-0.5</t>
  </si>
  <si>
    <t>-e*T^-2/2</t>
  </si>
  <si>
    <t>G</t>
  </si>
  <si>
    <t>V(P-1)</t>
  </si>
  <si>
    <t>R1: K-S</t>
  </si>
  <si>
    <t>R2: S-A</t>
  </si>
  <si>
    <t>R3: K-S</t>
  </si>
  <si>
    <t>KYANITE</t>
  </si>
  <si>
    <t>SILLIMANITE</t>
  </si>
  <si>
    <t>FINAL</t>
  </si>
  <si>
    <t>K-S</t>
  </si>
  <si>
    <t>S-A</t>
  </si>
  <si>
    <t>K-A</t>
  </si>
  <si>
    <t>STABLE P</t>
  </si>
  <si>
    <t>남정석이 안정하다</t>
  </si>
  <si>
    <t>ANDALUSITE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</si>
</sst>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quotePrefix="1"/>
    <xf numFmtId="0" fontId="0" fillId="0" borderId="0" xfId="0" applyNumberFormat="1"/>
    <xf numFmtId="0" fontId="0" fillId="0" borderId="0" xfId="0" quotePrefix="1" applyNumberFormat="1"/>
    <xf numFmtId="0" fontId="0" fillId="0" borderId="0" xfId="0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opLeftCell="A25" workbookViewId="0">
      <selection activeCell="R68" sqref="R68"/>
    </sheetView>
  </sheetViews>
  <sheetFormatPr defaultRowHeight="16.5" x14ac:dyDescent="0.3"/>
  <cols>
    <col min="1" max="12" width="12.75" customWidth="1"/>
  </cols>
  <sheetData>
    <row r="1" spans="1:9" x14ac:dyDescent="0.3">
      <c r="A1" t="s">
        <v>0</v>
      </c>
    </row>
    <row r="3" spans="1:9" x14ac:dyDescent="0.3">
      <c r="A3" t="s">
        <v>1</v>
      </c>
    </row>
    <row r="4" spans="1:9" x14ac:dyDescent="0.3">
      <c r="B4" t="s">
        <v>2</v>
      </c>
      <c r="C4" t="s">
        <v>3</v>
      </c>
      <c r="D4" t="s">
        <v>4</v>
      </c>
      <c r="E4" t="s">
        <v>23</v>
      </c>
      <c r="F4" t="s">
        <v>5</v>
      </c>
      <c r="G4" t="s">
        <v>6</v>
      </c>
      <c r="H4" t="s">
        <v>7</v>
      </c>
      <c r="I4" t="s">
        <v>8</v>
      </c>
    </row>
    <row r="5" spans="1:9" x14ac:dyDescent="0.3">
      <c r="A5" t="s">
        <v>9</v>
      </c>
      <c r="B5">
        <v>-2591730</v>
      </c>
      <c r="C5">
        <v>83.76</v>
      </c>
      <c r="D5">
        <v>436.12</v>
      </c>
      <c r="E5">
        <v>-0.13575999999999999</v>
      </c>
      <c r="F5" s="1">
        <v>4.7240000000000002E-5</v>
      </c>
      <c r="G5">
        <v>-4802.7</v>
      </c>
      <c r="H5">
        <v>0</v>
      </c>
      <c r="I5">
        <v>4.4089999999999998</v>
      </c>
    </row>
    <row r="6" spans="1:9" x14ac:dyDescent="0.3">
      <c r="A6" t="s">
        <v>10</v>
      </c>
      <c r="B6">
        <v>-2585760</v>
      </c>
      <c r="C6">
        <v>96.11</v>
      </c>
      <c r="D6">
        <v>164.42</v>
      </c>
      <c r="E6">
        <v>3.3593999999999999E-2</v>
      </c>
      <c r="F6">
        <v>0</v>
      </c>
      <c r="G6">
        <v>0</v>
      </c>
      <c r="H6" s="1">
        <v>-4608000</v>
      </c>
      <c r="I6">
        <v>4.99</v>
      </c>
    </row>
    <row r="7" spans="1:9" x14ac:dyDescent="0.3">
      <c r="A7" t="s">
        <v>11</v>
      </c>
      <c r="B7">
        <v>-2587525</v>
      </c>
      <c r="C7">
        <v>93.22</v>
      </c>
      <c r="D7">
        <v>408.43</v>
      </c>
      <c r="E7">
        <v>-0.1105</v>
      </c>
      <c r="F7" s="1">
        <v>3.5899999999999998E-5</v>
      </c>
      <c r="G7">
        <v>-4419.8999999999996</v>
      </c>
      <c r="H7">
        <v>0</v>
      </c>
      <c r="I7">
        <v>5.1529999999999996</v>
      </c>
    </row>
    <row r="9" spans="1:9" x14ac:dyDescent="0.3">
      <c r="A9" t="s">
        <v>12</v>
      </c>
      <c r="B9" t="s">
        <v>16</v>
      </c>
      <c r="C9" t="s">
        <v>17</v>
      </c>
      <c r="D9" t="s">
        <v>18</v>
      </c>
    </row>
    <row r="10" spans="1:9" x14ac:dyDescent="0.3">
      <c r="A10" t="s">
        <v>13</v>
      </c>
      <c r="B10">
        <f>B6-B5</f>
        <v>5970</v>
      </c>
      <c r="C10">
        <f>C6-C5</f>
        <v>12.349999999999994</v>
      </c>
      <c r="D10">
        <f>I6-I5</f>
        <v>0.58100000000000041</v>
      </c>
    </row>
    <row r="11" spans="1:9" x14ac:dyDescent="0.3">
      <c r="A11" t="s">
        <v>14</v>
      </c>
      <c r="B11">
        <f>B7-B6</f>
        <v>-1765</v>
      </c>
      <c r="C11">
        <f>C7-C6</f>
        <v>-2.8900000000000006</v>
      </c>
      <c r="D11">
        <f>I7-I6</f>
        <v>0.16299999999999937</v>
      </c>
    </row>
    <row r="12" spans="1:9" x14ac:dyDescent="0.3">
      <c r="A12" t="s">
        <v>15</v>
      </c>
      <c r="B12">
        <f>B7-B5</f>
        <v>4205</v>
      </c>
      <c r="C12">
        <f t="shared" ref="C12" si="0">C7-C5</f>
        <v>9.4599999999999937</v>
      </c>
      <c r="D12">
        <f>I7-I5</f>
        <v>0.74399999999999977</v>
      </c>
    </row>
    <row r="14" spans="1:9" x14ac:dyDescent="0.3">
      <c r="A14" t="s">
        <v>19</v>
      </c>
    </row>
    <row r="15" spans="1:9" x14ac:dyDescent="0.3">
      <c r="B15" t="s">
        <v>26</v>
      </c>
      <c r="C15" t="s">
        <v>27</v>
      </c>
    </row>
    <row r="16" spans="1:9" x14ac:dyDescent="0.3">
      <c r="B16">
        <f>300+273</f>
        <v>573</v>
      </c>
      <c r="C16">
        <v>2000</v>
      </c>
    </row>
    <row r="17" spans="1:8" x14ac:dyDescent="0.3">
      <c r="D17" t="s">
        <v>20</v>
      </c>
      <c r="E17" t="s">
        <v>21</v>
      </c>
      <c r="F17" t="s">
        <v>22</v>
      </c>
      <c r="G17" t="s">
        <v>24</v>
      </c>
      <c r="H17" t="s">
        <v>25</v>
      </c>
    </row>
    <row r="18" spans="1:8" x14ac:dyDescent="0.3">
      <c r="A18" t="s">
        <v>13</v>
      </c>
      <c r="D18">
        <f>D6-D5</f>
        <v>-271.70000000000005</v>
      </c>
      <c r="E18">
        <f t="shared" ref="E18:H19" si="1">E6-E5</f>
        <v>0.169354</v>
      </c>
      <c r="F18">
        <f t="shared" si="1"/>
        <v>-4.7240000000000002E-5</v>
      </c>
      <c r="G18">
        <f t="shared" si="1"/>
        <v>4802.7</v>
      </c>
      <c r="H18">
        <f t="shared" si="1"/>
        <v>-4608000</v>
      </c>
    </row>
    <row r="19" spans="1:8" x14ac:dyDescent="0.3">
      <c r="A19" t="s">
        <v>14</v>
      </c>
      <c r="D19">
        <f>D7-D6</f>
        <v>244.01000000000002</v>
      </c>
      <c r="E19">
        <f t="shared" si="1"/>
        <v>-0.144094</v>
      </c>
      <c r="F19">
        <f t="shared" si="1"/>
        <v>3.5899999999999998E-5</v>
      </c>
      <c r="G19">
        <f t="shared" si="1"/>
        <v>-4419.8999999999996</v>
      </c>
      <c r="H19">
        <f t="shared" si="1"/>
        <v>4608000</v>
      </c>
    </row>
    <row r="20" spans="1:8" x14ac:dyDescent="0.3">
      <c r="A20" t="s">
        <v>15</v>
      </c>
      <c r="D20">
        <f>D7-D5</f>
        <v>-27.689999999999998</v>
      </c>
      <c r="E20">
        <f t="shared" ref="E20:H20" si="2">E7-E5</f>
        <v>2.5259999999999991E-2</v>
      </c>
      <c r="F20">
        <f t="shared" si="2"/>
        <v>-1.1340000000000003E-5</v>
      </c>
      <c r="G20">
        <f t="shared" si="2"/>
        <v>382.80000000000018</v>
      </c>
      <c r="H20">
        <f t="shared" si="2"/>
        <v>0</v>
      </c>
    </row>
    <row r="22" spans="1:8" x14ac:dyDescent="0.3">
      <c r="B22" t="s">
        <v>35</v>
      </c>
      <c r="D22" t="s">
        <v>29</v>
      </c>
      <c r="E22" t="s">
        <v>30</v>
      </c>
      <c r="F22" t="s">
        <v>31</v>
      </c>
      <c r="G22" t="s">
        <v>32</v>
      </c>
      <c r="H22" s="2" t="s">
        <v>33</v>
      </c>
    </row>
    <row r="23" spans="1:8" x14ac:dyDescent="0.3">
      <c r="A23" t="s">
        <v>13</v>
      </c>
      <c r="B23">
        <f>SUM(D23:H23)</f>
        <v>-277.10537313183704</v>
      </c>
      <c r="D23">
        <f>D18*($B$16-278)</f>
        <v>-80151.500000000015</v>
      </c>
      <c r="E23">
        <f>E18*($B$16^2-278^2)/2</f>
        <v>21257.737465000002</v>
      </c>
      <c r="F23">
        <f>F18*($B$16^3-278^3)/3</f>
        <v>-2624.1436568666668</v>
      </c>
      <c r="G23">
        <f>2*G18*($B$16^0.5-278^0.5)</f>
        <v>69774.455570326245</v>
      </c>
      <c r="H23">
        <f>-H18*(1/$B$16-1/278)</f>
        <v>-8533.6547515913971</v>
      </c>
    </row>
    <row r="24" spans="1:8" x14ac:dyDescent="0.3">
      <c r="A24" t="s">
        <v>14</v>
      </c>
      <c r="B24">
        <f t="shared" ref="B24:B25" si="3">SUM(D24:H24)</f>
        <v>210.71048035433159</v>
      </c>
      <c r="D24">
        <f t="shared" ref="D24:D25" si="4">D19*($B$16-278)</f>
        <v>71982.950000000012</v>
      </c>
      <c r="E24">
        <f t="shared" ref="E24:E25" si="5">E19*($B$16^2-278^2)/2</f>
        <v>-18087.039115</v>
      </c>
      <c r="F24">
        <f t="shared" ref="F24:F25" si="6">F19*($B$16^3-278^3)/3</f>
        <v>1994.2158611666666</v>
      </c>
      <c r="G24">
        <f t="shared" ref="G24:G25" si="7">2*G19*($B$16^0.5-278^0.5)</f>
        <v>-64213.071017403745</v>
      </c>
      <c r="H24">
        <f t="shared" ref="H24:H25" si="8">-H19*(1/$B$16-1/278)</f>
        <v>8533.6547515913971</v>
      </c>
    </row>
    <row r="25" spans="1:8" x14ac:dyDescent="0.3">
      <c r="A25" t="s">
        <v>15</v>
      </c>
      <c r="B25">
        <f t="shared" si="3"/>
        <v>-66.394892777499081</v>
      </c>
      <c r="D25">
        <f t="shared" si="4"/>
        <v>-8168.5499999999993</v>
      </c>
      <c r="E25">
        <f t="shared" si="5"/>
        <v>3170.6983499999988</v>
      </c>
      <c r="F25">
        <f t="shared" si="6"/>
        <v>-629.92779570000016</v>
      </c>
      <c r="G25">
        <f t="shared" si="7"/>
        <v>5561.3845529225018</v>
      </c>
      <c r="H25">
        <f t="shared" si="8"/>
        <v>0</v>
      </c>
    </row>
    <row r="27" spans="1:8" x14ac:dyDescent="0.3">
      <c r="B27" t="s">
        <v>34</v>
      </c>
      <c r="D27" t="s">
        <v>41</v>
      </c>
      <c r="E27" t="s">
        <v>37</v>
      </c>
      <c r="F27" t="s">
        <v>38</v>
      </c>
      <c r="G27" s="2" t="s">
        <v>39</v>
      </c>
      <c r="H27" s="2" t="s">
        <v>40</v>
      </c>
    </row>
    <row r="28" spans="1:8" x14ac:dyDescent="0.3">
      <c r="A28" t="s">
        <v>13</v>
      </c>
      <c r="B28">
        <f>SUM(D28:H28)</f>
        <v>-0.45374859867745343</v>
      </c>
      <c r="D28">
        <f>D18*(LN($B$16)-LN(278))</f>
        <v>-196.51099264164881</v>
      </c>
      <c r="E28">
        <f>E18*($B$16-278)</f>
        <v>49.959430000000005</v>
      </c>
      <c r="F28">
        <f>F18*($B$16^2-278^2)/2</f>
        <v>-5.9296829000000004</v>
      </c>
      <c r="G28">
        <f>-2*G18*($B$16^-0.5-278^-0.5)</f>
        <v>174.82226697073222</v>
      </c>
      <c r="H28">
        <f>-H18*($B$16^-2-278^-2)/2</f>
        <v>-22.794770027760865</v>
      </c>
    </row>
    <row r="29" spans="1:8" x14ac:dyDescent="0.3">
      <c r="A29" t="s">
        <v>14</v>
      </c>
      <c r="B29">
        <f t="shared" ref="B29:B30" si="9">SUM(D29:H29)</f>
        <v>0.38906437310344089</v>
      </c>
      <c r="D29">
        <f t="shared" ref="D29:D30" si="10">D19*(LN($B$16)-LN(278))</f>
        <v>176.48379578391138</v>
      </c>
      <c r="E29">
        <f t="shared" ref="E29:E30" si="11">E19*($B$16-278)</f>
        <v>-42.507730000000002</v>
      </c>
      <c r="F29">
        <f t="shared" ref="F29:F30" si="12">F19*($B$16^2-278^2)/2</f>
        <v>4.5062577499999996</v>
      </c>
      <c r="G29">
        <f t="shared" ref="G29:G30" si="13">-2*G19*($B$16^-0.5-278^-0.5)</f>
        <v>-160.88802918856879</v>
      </c>
      <c r="H29">
        <f t="shared" ref="H29:H30" si="14">-H19*($B$16^-2-278^-2)/2</f>
        <v>22.794770027760865</v>
      </c>
    </row>
    <row r="30" spans="1:8" x14ac:dyDescent="0.3">
      <c r="A30" t="s">
        <v>15</v>
      </c>
      <c r="B30">
        <f t="shared" si="9"/>
        <v>-6.4684225573980569E-2</v>
      </c>
      <c r="D30">
        <f t="shared" si="10"/>
        <v>-20.027196857737412</v>
      </c>
      <c r="E30">
        <f t="shared" si="11"/>
        <v>7.4516999999999971</v>
      </c>
      <c r="F30">
        <f t="shared" si="12"/>
        <v>-1.4234251500000004</v>
      </c>
      <c r="G30">
        <f t="shared" si="13"/>
        <v>13.934237782163434</v>
      </c>
      <c r="H30">
        <f t="shared" si="14"/>
        <v>0</v>
      </c>
    </row>
    <row r="32" spans="1:8" x14ac:dyDescent="0.3">
      <c r="B32" t="s">
        <v>42</v>
      </c>
      <c r="D32" t="s">
        <v>43</v>
      </c>
    </row>
    <row r="33" spans="1:20" x14ac:dyDescent="0.3">
      <c r="A33" t="s">
        <v>13</v>
      </c>
      <c r="B33">
        <f>D10*($C$16-1)</f>
        <v>1161.4190000000008</v>
      </c>
      <c r="D33">
        <f>B10-$B$16*C10+B23-$B$16*B28+B33</f>
        <v>37.761573910348034</v>
      </c>
      <c r="E33" t="s">
        <v>9</v>
      </c>
    </row>
    <row r="34" spans="1:20" x14ac:dyDescent="0.3">
      <c r="A34" t="s">
        <v>14</v>
      </c>
      <c r="B34">
        <f t="shared" ref="B34:B35" si="15">D11*($C$16-1)</f>
        <v>325.83699999999874</v>
      </c>
      <c r="D34">
        <f t="shared" ref="D34:D35" si="16">B11-$B$16*C11+B24-$B$16*B29+B34</f>
        <v>204.58359456605896</v>
      </c>
      <c r="E34" t="s">
        <v>10</v>
      </c>
      <c r="G34" t="s">
        <v>73</v>
      </c>
    </row>
    <row r="35" spans="1:20" x14ac:dyDescent="0.3">
      <c r="A35" t="s">
        <v>15</v>
      </c>
      <c r="B35">
        <f t="shared" si="15"/>
        <v>1487.2559999999996</v>
      </c>
      <c r="D35">
        <f t="shared" si="16"/>
        <v>242.3451684763952</v>
      </c>
      <c r="E35" t="s">
        <v>9</v>
      </c>
    </row>
    <row r="37" spans="1:20" x14ac:dyDescent="0.3">
      <c r="A37" t="s">
        <v>44</v>
      </c>
    </row>
    <row r="38" spans="1:20" x14ac:dyDescent="0.3">
      <c r="A38" t="s">
        <v>13</v>
      </c>
    </row>
    <row r="39" spans="1:20" x14ac:dyDescent="0.3">
      <c r="A39" t="s">
        <v>27</v>
      </c>
      <c r="B39" t="s">
        <v>26</v>
      </c>
      <c r="C39" t="s">
        <v>45</v>
      </c>
      <c r="D39" t="s">
        <v>46</v>
      </c>
      <c r="E39" t="s">
        <v>29</v>
      </c>
      <c r="F39" t="s">
        <v>30</v>
      </c>
      <c r="G39" t="s">
        <v>31</v>
      </c>
      <c r="H39" t="s">
        <v>32</v>
      </c>
      <c r="I39" s="2" t="s">
        <v>33</v>
      </c>
      <c r="J39" t="s">
        <v>47</v>
      </c>
      <c r="K39" t="s">
        <v>41</v>
      </c>
      <c r="L39" t="s">
        <v>37</v>
      </c>
      <c r="M39" t="s">
        <v>38</v>
      </c>
      <c r="N39" s="2" t="s">
        <v>39</v>
      </c>
      <c r="O39" s="2" t="s">
        <v>40</v>
      </c>
      <c r="P39" t="s">
        <v>48</v>
      </c>
      <c r="Q39" t="s">
        <v>49</v>
      </c>
      <c r="R39" t="s">
        <v>43</v>
      </c>
      <c r="T39" t="s">
        <v>50</v>
      </c>
    </row>
    <row r="40" spans="1:20" x14ac:dyDescent="0.3">
      <c r="A40">
        <v>2000</v>
      </c>
      <c r="B40">
        <f>300+273</f>
        <v>573</v>
      </c>
      <c r="C40">
        <f>$B$10</f>
        <v>5970</v>
      </c>
      <c r="D40">
        <f>-B40*$C$10</f>
        <v>-7076.5499999999965</v>
      </c>
      <c r="E40">
        <f>D$18*(B40-278)</f>
        <v>-80151.500000000015</v>
      </c>
      <c r="F40">
        <f>E$18*(B40^2-278^2)/2</f>
        <v>21257.737465000002</v>
      </c>
      <c r="G40">
        <f>F$18*(B40^3-278^3)/3</f>
        <v>-2624.1436568666668</v>
      </c>
      <c r="H40">
        <f>2*G$18*(B40^0.5-278^0.5)</f>
        <v>69774.455570326245</v>
      </c>
      <c r="I40">
        <f>-H$18*(1/B40-1/278)</f>
        <v>-8533.6547515913971</v>
      </c>
      <c r="J40">
        <f>SUM(E40:I40)</f>
        <v>-277.10537313183704</v>
      </c>
      <c r="K40">
        <f>D$18*(LN(B40)-LN(278))</f>
        <v>-196.51099264164881</v>
      </c>
      <c r="L40">
        <f>E$18*(B40-278)</f>
        <v>49.959430000000005</v>
      </c>
      <c r="M40">
        <f>F$18*(B40^2-278^2)/2</f>
        <v>-5.9296829000000004</v>
      </c>
      <c r="N40">
        <f>-2*G$18*(B40^-0.5-278^-0.5)</f>
        <v>174.82226697073222</v>
      </c>
      <c r="O40">
        <f>-H$18*(B40^-2-278^-2)/2</f>
        <v>-22.794770027760865</v>
      </c>
      <c r="P40">
        <f>-B40*SUM(K40:O40)</f>
        <v>259.99794704218084</v>
      </c>
      <c r="Q40">
        <f>D$10*(A40-1)</f>
        <v>1161.4190000000008</v>
      </c>
      <c r="R40">
        <f>C40+D40+J40+P40+Q40</f>
        <v>37.761573910348034</v>
      </c>
      <c r="T40" t="s">
        <v>51</v>
      </c>
    </row>
    <row r="41" spans="1:20" x14ac:dyDescent="0.3">
      <c r="A41">
        <v>2000</v>
      </c>
      <c r="B41">
        <f>400+273</f>
        <v>673</v>
      </c>
      <c r="C41">
        <f t="shared" ref="C41:C64" si="17">$B$10</f>
        <v>5970</v>
      </c>
      <c r="D41">
        <f t="shared" ref="D41:D64" si="18">-B41*$C$10</f>
        <v>-8311.5499999999956</v>
      </c>
      <c r="E41">
        <f t="shared" ref="E41:E64" si="19">D$18*(B41-278)</f>
        <v>-107321.50000000001</v>
      </c>
      <c r="F41">
        <f t="shared" ref="F41:F64" si="20">E$18*(B41^2-278^2)/2</f>
        <v>31808.491665000001</v>
      </c>
      <c r="G41">
        <f t="shared" ref="G41:G64" si="21">F$18*(B41^3-278^3)/3</f>
        <v>-4461.6017195333334</v>
      </c>
      <c r="H41">
        <f t="shared" ref="H41:H64" si="22">2*G$18*(B41^0.5-278^0.5)</f>
        <v>89031.602921805927</v>
      </c>
      <c r="I41">
        <f t="shared" ref="I41:I64" si="23">-H$18*(1/B41-1/278)</f>
        <v>-9728.5856307524573</v>
      </c>
      <c r="J41">
        <f t="shared" ref="J41:J64" si="24">SUM(E41:I41)</f>
        <v>-671.59276347987725</v>
      </c>
      <c r="K41">
        <f t="shared" ref="K41:K64" si="25">D$18*(LN(B41)-LN(278))</f>
        <v>-240.21654947472655</v>
      </c>
      <c r="L41">
        <f t="shared" ref="L41:L64" si="26">E$18*(B41-278)</f>
        <v>66.894829999999999</v>
      </c>
      <c r="M41">
        <f t="shared" ref="M41:M64" si="27">F$18*(B41^2-278^2)/2</f>
        <v>-8.8727349000000011</v>
      </c>
      <c r="N41">
        <f t="shared" ref="N41:N64" si="28">-2*G$18*(B41^-0.5-278^-0.5)</f>
        <v>205.83264856658406</v>
      </c>
      <c r="O41">
        <f t="shared" ref="O41:O64" si="29">-H$18*(B41^-2-278^-2)/2</f>
        <v>-24.725231527589298</v>
      </c>
      <c r="P41">
        <f t="shared" ref="P41:P64" si="30">-B41*SUM(K41:O41)</f>
        <v>731.57612694749434</v>
      </c>
      <c r="Q41">
        <f t="shared" ref="Q41:Q64" si="31">D$10*(A41-1)</f>
        <v>1161.4190000000008</v>
      </c>
      <c r="R41">
        <f t="shared" ref="R41:R64" si="32">C41+D41+J41+P41+Q41</f>
        <v>-1120.1476365323779</v>
      </c>
      <c r="T41" t="s">
        <v>3</v>
      </c>
    </row>
    <row r="42" spans="1:20" x14ac:dyDescent="0.3">
      <c r="A42">
        <v>2000</v>
      </c>
      <c r="B42">
        <f>500+273</f>
        <v>773</v>
      </c>
      <c r="C42">
        <f t="shared" si="17"/>
        <v>5970</v>
      </c>
      <c r="D42">
        <f t="shared" si="18"/>
        <v>-9546.5499999999956</v>
      </c>
      <c r="E42">
        <f t="shared" si="19"/>
        <v>-134491.50000000003</v>
      </c>
      <c r="F42">
        <f t="shared" si="20"/>
        <v>44052.785864999998</v>
      </c>
      <c r="G42">
        <f t="shared" si="21"/>
        <v>-6934.9101822000002</v>
      </c>
      <c r="H42">
        <f t="shared" si="22"/>
        <v>106903.73681043445</v>
      </c>
      <c r="I42">
        <f t="shared" si="23"/>
        <v>-10614.349400169387</v>
      </c>
      <c r="J42">
        <f t="shared" si="24"/>
        <v>-1084.2369069349625</v>
      </c>
      <c r="K42">
        <f t="shared" si="25"/>
        <v>-277.85616091145664</v>
      </c>
      <c r="L42">
        <f t="shared" si="26"/>
        <v>83.83023</v>
      </c>
      <c r="M42">
        <f t="shared" si="27"/>
        <v>-12.288186900000001</v>
      </c>
      <c r="N42">
        <f t="shared" si="28"/>
        <v>230.61138351777996</v>
      </c>
      <c r="O42">
        <f t="shared" si="29"/>
        <v>-25.956241727498263</v>
      </c>
      <c r="P42">
        <f t="shared" si="30"/>
        <v>1282.3884643682341</v>
      </c>
      <c r="Q42">
        <f t="shared" si="31"/>
        <v>1161.4190000000008</v>
      </c>
      <c r="R42">
        <f t="shared" si="32"/>
        <v>-2216.9794425667233</v>
      </c>
      <c r="T42" t="s">
        <v>3</v>
      </c>
    </row>
    <row r="43" spans="1:20" x14ac:dyDescent="0.3">
      <c r="A43">
        <v>2000</v>
      </c>
      <c r="B43">
        <f>600+273</f>
        <v>873</v>
      </c>
      <c r="C43">
        <f t="shared" si="17"/>
        <v>5970</v>
      </c>
      <c r="D43">
        <f t="shared" si="18"/>
        <v>-10781.549999999996</v>
      </c>
      <c r="E43">
        <f t="shared" si="19"/>
        <v>-161661.50000000003</v>
      </c>
      <c r="F43">
        <f t="shared" si="20"/>
        <v>57990.620065000003</v>
      </c>
      <c r="G43">
        <f t="shared" si="21"/>
        <v>-10138.549044866666</v>
      </c>
      <c r="H43">
        <f t="shared" si="22"/>
        <v>123652.63299019661</v>
      </c>
      <c r="I43">
        <f t="shared" si="23"/>
        <v>-11297.189052881406</v>
      </c>
      <c r="J43">
        <f t="shared" si="24"/>
        <v>-1453.9850425514978</v>
      </c>
      <c r="K43">
        <f t="shared" si="25"/>
        <v>-310.91023393187385</v>
      </c>
      <c r="L43">
        <f t="shared" si="26"/>
        <v>100.76563</v>
      </c>
      <c r="M43">
        <f t="shared" si="27"/>
        <v>-16.176038900000002</v>
      </c>
      <c r="N43">
        <f t="shared" si="28"/>
        <v>251.00007347313056</v>
      </c>
      <c r="O43">
        <f t="shared" si="29"/>
        <v>-26.789011264939592</v>
      </c>
      <c r="P43">
        <f t="shared" si="30"/>
        <v>1841.6638844751765</v>
      </c>
      <c r="Q43">
        <f t="shared" si="31"/>
        <v>1161.4190000000008</v>
      </c>
      <c r="R43">
        <f t="shared" si="32"/>
        <v>-3262.4521580763167</v>
      </c>
      <c r="T43" t="s">
        <v>3</v>
      </c>
    </row>
    <row r="44" spans="1:20" x14ac:dyDescent="0.3">
      <c r="A44">
        <v>2000</v>
      </c>
      <c r="B44">
        <f>700+273</f>
        <v>973</v>
      </c>
      <c r="C44">
        <f t="shared" si="17"/>
        <v>5970</v>
      </c>
      <c r="D44">
        <f t="shared" si="18"/>
        <v>-12016.549999999994</v>
      </c>
      <c r="E44">
        <f t="shared" si="19"/>
        <v>-188831.50000000003</v>
      </c>
      <c r="F44">
        <f t="shared" si="20"/>
        <v>73621.994265000001</v>
      </c>
      <c r="G44">
        <f t="shared" si="21"/>
        <v>-14166.998307533335</v>
      </c>
      <c r="H44">
        <f t="shared" si="22"/>
        <v>139466.71876211156</v>
      </c>
      <c r="I44">
        <f t="shared" si="23"/>
        <v>-11839.671120246661</v>
      </c>
      <c r="J44">
        <f t="shared" si="24"/>
        <v>-1749.4564006684595</v>
      </c>
      <c r="K44">
        <f t="shared" si="25"/>
        <v>-340.37569854019154</v>
      </c>
      <c r="L44">
        <f t="shared" si="26"/>
        <v>117.70103</v>
      </c>
      <c r="M44">
        <f t="shared" si="27"/>
        <v>-20.536290900000001</v>
      </c>
      <c r="N44">
        <f t="shared" si="28"/>
        <v>268.15862202742989</v>
      </c>
      <c r="O44">
        <f t="shared" si="29"/>
        <v>-27.378478952266168</v>
      </c>
      <c r="P44">
        <f t="shared" si="30"/>
        <v>2365.1843231720754</v>
      </c>
      <c r="Q44">
        <f t="shared" si="31"/>
        <v>1161.4190000000008</v>
      </c>
      <c r="R44">
        <f t="shared" si="32"/>
        <v>-4269.4030774963767</v>
      </c>
      <c r="T44" t="s">
        <v>3</v>
      </c>
    </row>
    <row r="45" spans="1:20" x14ac:dyDescent="0.3">
      <c r="A45">
        <v>4000</v>
      </c>
      <c r="B45">
        <f>300+273</f>
        <v>573</v>
      </c>
      <c r="C45">
        <f t="shared" si="17"/>
        <v>5970</v>
      </c>
      <c r="D45">
        <f t="shared" si="18"/>
        <v>-7076.5499999999965</v>
      </c>
      <c r="E45">
        <f t="shared" si="19"/>
        <v>-80151.500000000015</v>
      </c>
      <c r="F45">
        <f t="shared" si="20"/>
        <v>21257.737465000002</v>
      </c>
      <c r="G45">
        <f t="shared" si="21"/>
        <v>-2624.1436568666668</v>
      </c>
      <c r="H45">
        <f t="shared" si="22"/>
        <v>69774.455570326245</v>
      </c>
      <c r="I45">
        <f t="shared" si="23"/>
        <v>-8533.6547515913971</v>
      </c>
      <c r="J45">
        <f t="shared" si="24"/>
        <v>-277.10537313183704</v>
      </c>
      <c r="K45">
        <f t="shared" si="25"/>
        <v>-196.51099264164881</v>
      </c>
      <c r="L45">
        <f t="shared" si="26"/>
        <v>49.959430000000005</v>
      </c>
      <c r="M45">
        <f t="shared" si="27"/>
        <v>-5.9296829000000004</v>
      </c>
      <c r="N45">
        <f t="shared" si="28"/>
        <v>174.82226697073222</v>
      </c>
      <c r="O45">
        <f t="shared" si="29"/>
        <v>-22.794770027760865</v>
      </c>
      <c r="P45">
        <f t="shared" si="30"/>
        <v>259.99794704218084</v>
      </c>
      <c r="Q45">
        <f t="shared" si="31"/>
        <v>2323.4190000000017</v>
      </c>
      <c r="R45">
        <f t="shared" si="32"/>
        <v>1199.7615739103489</v>
      </c>
      <c r="T45" t="s">
        <v>51</v>
      </c>
    </row>
    <row r="46" spans="1:20" x14ac:dyDescent="0.3">
      <c r="A46">
        <v>4000</v>
      </c>
      <c r="B46">
        <f>400+273</f>
        <v>673</v>
      </c>
      <c r="C46">
        <f t="shared" si="17"/>
        <v>5970</v>
      </c>
      <c r="D46">
        <f t="shared" si="18"/>
        <v>-8311.5499999999956</v>
      </c>
      <c r="E46">
        <f t="shared" si="19"/>
        <v>-107321.50000000001</v>
      </c>
      <c r="F46">
        <f t="shared" si="20"/>
        <v>31808.491665000001</v>
      </c>
      <c r="G46">
        <f t="shared" si="21"/>
        <v>-4461.6017195333334</v>
      </c>
      <c r="H46">
        <f t="shared" si="22"/>
        <v>89031.602921805927</v>
      </c>
      <c r="I46">
        <f t="shared" si="23"/>
        <v>-9728.5856307524573</v>
      </c>
      <c r="J46">
        <f t="shared" si="24"/>
        <v>-671.59276347987725</v>
      </c>
      <c r="K46">
        <f t="shared" si="25"/>
        <v>-240.21654947472655</v>
      </c>
      <c r="L46">
        <f t="shared" si="26"/>
        <v>66.894829999999999</v>
      </c>
      <c r="M46">
        <f t="shared" si="27"/>
        <v>-8.8727349000000011</v>
      </c>
      <c r="N46">
        <f t="shared" si="28"/>
        <v>205.83264856658406</v>
      </c>
      <c r="O46">
        <f t="shared" si="29"/>
        <v>-24.725231527589298</v>
      </c>
      <c r="P46">
        <f t="shared" si="30"/>
        <v>731.57612694749434</v>
      </c>
      <c r="Q46">
        <f t="shared" si="31"/>
        <v>2323.4190000000017</v>
      </c>
      <c r="R46">
        <f t="shared" si="32"/>
        <v>41.852363467623036</v>
      </c>
      <c r="T46" t="s">
        <v>51</v>
      </c>
    </row>
    <row r="47" spans="1:20" x14ac:dyDescent="0.3">
      <c r="A47">
        <v>4000</v>
      </c>
      <c r="B47">
        <f>500+273</f>
        <v>773</v>
      </c>
      <c r="C47">
        <f t="shared" si="17"/>
        <v>5970</v>
      </c>
      <c r="D47">
        <f t="shared" si="18"/>
        <v>-9546.5499999999956</v>
      </c>
      <c r="E47">
        <f t="shared" si="19"/>
        <v>-134491.50000000003</v>
      </c>
      <c r="F47">
        <f t="shared" si="20"/>
        <v>44052.785864999998</v>
      </c>
      <c r="G47">
        <f t="shared" si="21"/>
        <v>-6934.9101822000002</v>
      </c>
      <c r="H47">
        <f t="shared" si="22"/>
        <v>106903.73681043445</v>
      </c>
      <c r="I47">
        <f t="shared" si="23"/>
        <v>-10614.349400169387</v>
      </c>
      <c r="J47">
        <f t="shared" si="24"/>
        <v>-1084.2369069349625</v>
      </c>
      <c r="K47">
        <f t="shared" si="25"/>
        <v>-277.85616091145664</v>
      </c>
      <c r="L47">
        <f t="shared" si="26"/>
        <v>83.83023</v>
      </c>
      <c r="M47">
        <f t="shared" si="27"/>
        <v>-12.288186900000001</v>
      </c>
      <c r="N47">
        <f t="shared" si="28"/>
        <v>230.61138351777996</v>
      </c>
      <c r="O47">
        <f t="shared" si="29"/>
        <v>-25.956241727498263</v>
      </c>
      <c r="P47">
        <f t="shared" si="30"/>
        <v>1282.3884643682341</v>
      </c>
      <c r="Q47">
        <f t="shared" si="31"/>
        <v>2323.4190000000017</v>
      </c>
      <c r="R47">
        <f t="shared" si="32"/>
        <v>-1054.9794425667224</v>
      </c>
      <c r="T47" t="s">
        <v>3</v>
      </c>
    </row>
    <row r="48" spans="1:20" x14ac:dyDescent="0.3">
      <c r="A48">
        <v>4000</v>
      </c>
      <c r="B48">
        <f>600+273</f>
        <v>873</v>
      </c>
      <c r="C48">
        <f t="shared" si="17"/>
        <v>5970</v>
      </c>
      <c r="D48">
        <f t="shared" si="18"/>
        <v>-10781.549999999996</v>
      </c>
      <c r="E48">
        <f t="shared" si="19"/>
        <v>-161661.50000000003</v>
      </c>
      <c r="F48">
        <f t="shared" si="20"/>
        <v>57990.620065000003</v>
      </c>
      <c r="G48">
        <f t="shared" si="21"/>
        <v>-10138.549044866666</v>
      </c>
      <c r="H48">
        <f t="shared" si="22"/>
        <v>123652.63299019661</v>
      </c>
      <c r="I48">
        <f t="shared" si="23"/>
        <v>-11297.189052881406</v>
      </c>
      <c r="J48">
        <f t="shared" si="24"/>
        <v>-1453.9850425514978</v>
      </c>
      <c r="K48">
        <f t="shared" si="25"/>
        <v>-310.91023393187385</v>
      </c>
      <c r="L48">
        <f t="shared" si="26"/>
        <v>100.76563</v>
      </c>
      <c r="M48">
        <f t="shared" si="27"/>
        <v>-16.176038900000002</v>
      </c>
      <c r="N48">
        <f t="shared" si="28"/>
        <v>251.00007347313056</v>
      </c>
      <c r="O48">
        <f t="shared" si="29"/>
        <v>-26.789011264939592</v>
      </c>
      <c r="P48">
        <f t="shared" si="30"/>
        <v>1841.6638844751765</v>
      </c>
      <c r="Q48">
        <f t="shared" si="31"/>
        <v>2323.4190000000017</v>
      </c>
      <c r="R48">
        <f t="shared" si="32"/>
        <v>-2100.4521580763158</v>
      </c>
      <c r="T48" t="s">
        <v>3</v>
      </c>
    </row>
    <row r="49" spans="1:20" x14ac:dyDescent="0.3">
      <c r="A49">
        <v>4000</v>
      </c>
      <c r="B49">
        <f>700+273</f>
        <v>973</v>
      </c>
      <c r="C49">
        <f t="shared" si="17"/>
        <v>5970</v>
      </c>
      <c r="D49">
        <f t="shared" si="18"/>
        <v>-12016.549999999994</v>
      </c>
      <c r="E49">
        <f t="shared" si="19"/>
        <v>-188831.50000000003</v>
      </c>
      <c r="F49">
        <f t="shared" si="20"/>
        <v>73621.994265000001</v>
      </c>
      <c r="G49">
        <f t="shared" si="21"/>
        <v>-14166.998307533335</v>
      </c>
      <c r="H49">
        <f t="shared" si="22"/>
        <v>139466.71876211156</v>
      </c>
      <c r="I49">
        <f t="shared" si="23"/>
        <v>-11839.671120246661</v>
      </c>
      <c r="J49">
        <f t="shared" si="24"/>
        <v>-1749.4564006684595</v>
      </c>
      <c r="K49">
        <f t="shared" si="25"/>
        <v>-340.37569854019154</v>
      </c>
      <c r="L49">
        <f t="shared" si="26"/>
        <v>117.70103</v>
      </c>
      <c r="M49">
        <f t="shared" si="27"/>
        <v>-20.536290900000001</v>
      </c>
      <c r="N49">
        <f t="shared" si="28"/>
        <v>268.15862202742989</v>
      </c>
      <c r="O49">
        <f t="shared" si="29"/>
        <v>-27.378478952266168</v>
      </c>
      <c r="P49">
        <f t="shared" si="30"/>
        <v>2365.1843231720754</v>
      </c>
      <c r="Q49">
        <f t="shared" si="31"/>
        <v>2323.4190000000017</v>
      </c>
      <c r="R49">
        <f t="shared" si="32"/>
        <v>-3107.4030774963758</v>
      </c>
      <c r="T49" t="s">
        <v>3</v>
      </c>
    </row>
    <row r="50" spans="1:20" x14ac:dyDescent="0.3">
      <c r="A50">
        <v>6000</v>
      </c>
      <c r="B50">
        <f>300+273</f>
        <v>573</v>
      </c>
      <c r="C50">
        <f t="shared" si="17"/>
        <v>5970</v>
      </c>
      <c r="D50">
        <f t="shared" si="18"/>
        <v>-7076.5499999999965</v>
      </c>
      <c r="E50">
        <f t="shared" si="19"/>
        <v>-80151.500000000015</v>
      </c>
      <c r="F50">
        <f t="shared" si="20"/>
        <v>21257.737465000002</v>
      </c>
      <c r="G50">
        <f t="shared" si="21"/>
        <v>-2624.1436568666668</v>
      </c>
      <c r="H50">
        <f t="shared" si="22"/>
        <v>69774.455570326245</v>
      </c>
      <c r="I50">
        <f t="shared" si="23"/>
        <v>-8533.6547515913971</v>
      </c>
      <c r="J50">
        <f t="shared" si="24"/>
        <v>-277.10537313183704</v>
      </c>
      <c r="K50">
        <f t="shared" si="25"/>
        <v>-196.51099264164881</v>
      </c>
      <c r="L50">
        <f t="shared" si="26"/>
        <v>49.959430000000005</v>
      </c>
      <c r="M50">
        <f t="shared" si="27"/>
        <v>-5.9296829000000004</v>
      </c>
      <c r="N50">
        <f t="shared" si="28"/>
        <v>174.82226697073222</v>
      </c>
      <c r="O50">
        <f t="shared" si="29"/>
        <v>-22.794770027760865</v>
      </c>
      <c r="P50">
        <f t="shared" si="30"/>
        <v>259.99794704218084</v>
      </c>
      <c r="Q50">
        <f t="shared" si="31"/>
        <v>3485.4190000000026</v>
      </c>
      <c r="R50">
        <f t="shared" si="32"/>
        <v>2361.7615739103499</v>
      </c>
      <c r="T50" t="s">
        <v>51</v>
      </c>
    </row>
    <row r="51" spans="1:20" x14ac:dyDescent="0.3">
      <c r="A51">
        <v>6000</v>
      </c>
      <c r="B51">
        <f>400+273</f>
        <v>673</v>
      </c>
      <c r="C51">
        <f t="shared" si="17"/>
        <v>5970</v>
      </c>
      <c r="D51">
        <f t="shared" si="18"/>
        <v>-8311.5499999999956</v>
      </c>
      <c r="E51">
        <f t="shared" si="19"/>
        <v>-107321.50000000001</v>
      </c>
      <c r="F51">
        <f t="shared" si="20"/>
        <v>31808.491665000001</v>
      </c>
      <c r="G51">
        <f t="shared" si="21"/>
        <v>-4461.6017195333334</v>
      </c>
      <c r="H51">
        <f t="shared" si="22"/>
        <v>89031.602921805927</v>
      </c>
      <c r="I51">
        <f t="shared" si="23"/>
        <v>-9728.5856307524573</v>
      </c>
      <c r="J51">
        <f t="shared" si="24"/>
        <v>-671.59276347987725</v>
      </c>
      <c r="K51">
        <f t="shared" si="25"/>
        <v>-240.21654947472655</v>
      </c>
      <c r="L51">
        <f t="shared" si="26"/>
        <v>66.894829999999999</v>
      </c>
      <c r="M51">
        <f t="shared" si="27"/>
        <v>-8.8727349000000011</v>
      </c>
      <c r="N51">
        <f t="shared" si="28"/>
        <v>205.83264856658406</v>
      </c>
      <c r="O51">
        <f t="shared" si="29"/>
        <v>-24.725231527589298</v>
      </c>
      <c r="P51">
        <f t="shared" si="30"/>
        <v>731.57612694749434</v>
      </c>
      <c r="Q51">
        <f t="shared" si="31"/>
        <v>3485.4190000000026</v>
      </c>
      <c r="R51">
        <f t="shared" si="32"/>
        <v>1203.8523634676239</v>
      </c>
      <c r="T51" t="s">
        <v>51</v>
      </c>
    </row>
    <row r="52" spans="1:20" x14ac:dyDescent="0.3">
      <c r="A52">
        <v>6000</v>
      </c>
      <c r="B52">
        <f>500+273</f>
        <v>773</v>
      </c>
      <c r="C52">
        <f t="shared" si="17"/>
        <v>5970</v>
      </c>
      <c r="D52">
        <f t="shared" si="18"/>
        <v>-9546.5499999999956</v>
      </c>
      <c r="E52">
        <f t="shared" si="19"/>
        <v>-134491.50000000003</v>
      </c>
      <c r="F52">
        <f t="shared" si="20"/>
        <v>44052.785864999998</v>
      </c>
      <c r="G52">
        <f t="shared" si="21"/>
        <v>-6934.9101822000002</v>
      </c>
      <c r="H52">
        <f t="shared" si="22"/>
        <v>106903.73681043445</v>
      </c>
      <c r="I52">
        <f t="shared" si="23"/>
        <v>-10614.349400169387</v>
      </c>
      <c r="J52">
        <f t="shared" si="24"/>
        <v>-1084.2369069349625</v>
      </c>
      <c r="K52">
        <f t="shared" si="25"/>
        <v>-277.85616091145664</v>
      </c>
      <c r="L52">
        <f t="shared" si="26"/>
        <v>83.83023</v>
      </c>
      <c r="M52">
        <f t="shared" si="27"/>
        <v>-12.288186900000001</v>
      </c>
      <c r="N52">
        <f t="shared" si="28"/>
        <v>230.61138351777996</v>
      </c>
      <c r="O52">
        <f t="shared" si="29"/>
        <v>-25.956241727498263</v>
      </c>
      <c r="P52">
        <f t="shared" si="30"/>
        <v>1282.3884643682341</v>
      </c>
      <c r="Q52">
        <f t="shared" si="31"/>
        <v>3485.4190000000026</v>
      </c>
      <c r="R52">
        <f t="shared" si="32"/>
        <v>107.02055743327855</v>
      </c>
      <c r="T52" t="s">
        <v>51</v>
      </c>
    </row>
    <row r="53" spans="1:20" x14ac:dyDescent="0.3">
      <c r="A53">
        <v>6000</v>
      </c>
      <c r="B53">
        <f>600+273</f>
        <v>873</v>
      </c>
      <c r="C53">
        <f t="shared" si="17"/>
        <v>5970</v>
      </c>
      <c r="D53">
        <f t="shared" si="18"/>
        <v>-10781.549999999996</v>
      </c>
      <c r="E53">
        <f t="shared" si="19"/>
        <v>-161661.50000000003</v>
      </c>
      <c r="F53">
        <f t="shared" si="20"/>
        <v>57990.620065000003</v>
      </c>
      <c r="G53">
        <f t="shared" si="21"/>
        <v>-10138.549044866666</v>
      </c>
      <c r="H53">
        <f t="shared" si="22"/>
        <v>123652.63299019661</v>
      </c>
      <c r="I53">
        <f t="shared" si="23"/>
        <v>-11297.189052881406</v>
      </c>
      <c r="J53">
        <f t="shared" si="24"/>
        <v>-1453.9850425514978</v>
      </c>
      <c r="K53">
        <f t="shared" si="25"/>
        <v>-310.91023393187385</v>
      </c>
      <c r="L53">
        <f t="shared" si="26"/>
        <v>100.76563</v>
      </c>
      <c r="M53">
        <f t="shared" si="27"/>
        <v>-16.176038900000002</v>
      </c>
      <c r="N53">
        <f t="shared" si="28"/>
        <v>251.00007347313056</v>
      </c>
      <c r="O53">
        <f t="shared" si="29"/>
        <v>-26.789011264939592</v>
      </c>
      <c r="P53">
        <f t="shared" si="30"/>
        <v>1841.6638844751765</v>
      </c>
      <c r="Q53">
        <f t="shared" si="31"/>
        <v>3485.4190000000026</v>
      </c>
      <c r="R53">
        <f t="shared" si="32"/>
        <v>-938.45215807631484</v>
      </c>
      <c r="T53" t="s">
        <v>3</v>
      </c>
    </row>
    <row r="54" spans="1:20" x14ac:dyDescent="0.3">
      <c r="A54">
        <v>6000</v>
      </c>
      <c r="B54">
        <f>700+273</f>
        <v>973</v>
      </c>
      <c r="C54">
        <f t="shared" si="17"/>
        <v>5970</v>
      </c>
      <c r="D54">
        <f t="shared" si="18"/>
        <v>-12016.549999999994</v>
      </c>
      <c r="E54">
        <f t="shared" si="19"/>
        <v>-188831.50000000003</v>
      </c>
      <c r="F54">
        <f t="shared" si="20"/>
        <v>73621.994265000001</v>
      </c>
      <c r="G54">
        <f t="shared" si="21"/>
        <v>-14166.998307533335</v>
      </c>
      <c r="H54">
        <f t="shared" si="22"/>
        <v>139466.71876211156</v>
      </c>
      <c r="I54">
        <f t="shared" si="23"/>
        <v>-11839.671120246661</v>
      </c>
      <c r="J54">
        <f t="shared" si="24"/>
        <v>-1749.4564006684595</v>
      </c>
      <c r="K54">
        <f t="shared" si="25"/>
        <v>-340.37569854019154</v>
      </c>
      <c r="L54">
        <f t="shared" si="26"/>
        <v>117.70103</v>
      </c>
      <c r="M54">
        <f t="shared" si="27"/>
        <v>-20.536290900000001</v>
      </c>
      <c r="N54">
        <f t="shared" si="28"/>
        <v>268.15862202742989</v>
      </c>
      <c r="O54">
        <f t="shared" si="29"/>
        <v>-27.378478952266168</v>
      </c>
      <c r="P54">
        <f t="shared" si="30"/>
        <v>2365.1843231720754</v>
      </c>
      <c r="Q54">
        <f t="shared" si="31"/>
        <v>3485.4190000000026</v>
      </c>
      <c r="R54">
        <f t="shared" si="32"/>
        <v>-1945.4030774963749</v>
      </c>
      <c r="T54" t="s">
        <v>3</v>
      </c>
    </row>
    <row r="55" spans="1:20" x14ac:dyDescent="0.3">
      <c r="A55">
        <v>8000</v>
      </c>
      <c r="B55">
        <f>300+273</f>
        <v>573</v>
      </c>
      <c r="C55">
        <f t="shared" si="17"/>
        <v>5970</v>
      </c>
      <c r="D55">
        <f t="shared" si="18"/>
        <v>-7076.5499999999965</v>
      </c>
      <c r="E55">
        <f t="shared" si="19"/>
        <v>-80151.500000000015</v>
      </c>
      <c r="F55">
        <f t="shared" si="20"/>
        <v>21257.737465000002</v>
      </c>
      <c r="G55">
        <f t="shared" si="21"/>
        <v>-2624.1436568666668</v>
      </c>
      <c r="H55">
        <f t="shared" si="22"/>
        <v>69774.455570326245</v>
      </c>
      <c r="I55">
        <f t="shared" si="23"/>
        <v>-8533.6547515913971</v>
      </c>
      <c r="J55">
        <f t="shared" si="24"/>
        <v>-277.10537313183704</v>
      </c>
      <c r="K55">
        <f t="shared" si="25"/>
        <v>-196.51099264164881</v>
      </c>
      <c r="L55">
        <f t="shared" si="26"/>
        <v>49.959430000000005</v>
      </c>
      <c r="M55">
        <f t="shared" si="27"/>
        <v>-5.9296829000000004</v>
      </c>
      <c r="N55">
        <f t="shared" si="28"/>
        <v>174.82226697073222</v>
      </c>
      <c r="O55">
        <f t="shared" si="29"/>
        <v>-22.794770027760865</v>
      </c>
      <c r="P55">
        <f t="shared" si="30"/>
        <v>259.99794704218084</v>
      </c>
      <c r="Q55">
        <f t="shared" si="31"/>
        <v>4647.4190000000035</v>
      </c>
      <c r="R55">
        <f t="shared" si="32"/>
        <v>3523.7615739103508</v>
      </c>
      <c r="T55" t="s">
        <v>51</v>
      </c>
    </row>
    <row r="56" spans="1:20" x14ac:dyDescent="0.3">
      <c r="A56">
        <v>8000</v>
      </c>
      <c r="B56">
        <f>400+273</f>
        <v>673</v>
      </c>
      <c r="C56">
        <f t="shared" si="17"/>
        <v>5970</v>
      </c>
      <c r="D56">
        <f t="shared" si="18"/>
        <v>-8311.5499999999956</v>
      </c>
      <c r="E56">
        <f t="shared" si="19"/>
        <v>-107321.50000000001</v>
      </c>
      <c r="F56">
        <f t="shared" si="20"/>
        <v>31808.491665000001</v>
      </c>
      <c r="G56">
        <f t="shared" si="21"/>
        <v>-4461.6017195333334</v>
      </c>
      <c r="H56">
        <f t="shared" si="22"/>
        <v>89031.602921805927</v>
      </c>
      <c r="I56">
        <f t="shared" si="23"/>
        <v>-9728.5856307524573</v>
      </c>
      <c r="J56">
        <f t="shared" si="24"/>
        <v>-671.59276347987725</v>
      </c>
      <c r="K56">
        <f t="shared" si="25"/>
        <v>-240.21654947472655</v>
      </c>
      <c r="L56">
        <f t="shared" si="26"/>
        <v>66.894829999999999</v>
      </c>
      <c r="M56">
        <f t="shared" si="27"/>
        <v>-8.8727349000000011</v>
      </c>
      <c r="N56">
        <f t="shared" si="28"/>
        <v>205.83264856658406</v>
      </c>
      <c r="O56">
        <f t="shared" si="29"/>
        <v>-24.725231527589298</v>
      </c>
      <c r="P56">
        <f t="shared" si="30"/>
        <v>731.57612694749434</v>
      </c>
      <c r="Q56">
        <f t="shared" si="31"/>
        <v>4647.4190000000035</v>
      </c>
      <c r="R56">
        <f t="shared" si="32"/>
        <v>2365.8523634676249</v>
      </c>
      <c r="T56" t="s">
        <v>51</v>
      </c>
    </row>
    <row r="57" spans="1:20" x14ac:dyDescent="0.3">
      <c r="A57">
        <v>8000</v>
      </c>
      <c r="B57">
        <f>500+273</f>
        <v>773</v>
      </c>
      <c r="C57">
        <f t="shared" si="17"/>
        <v>5970</v>
      </c>
      <c r="D57">
        <f t="shared" si="18"/>
        <v>-9546.5499999999956</v>
      </c>
      <c r="E57">
        <f t="shared" si="19"/>
        <v>-134491.50000000003</v>
      </c>
      <c r="F57">
        <f t="shared" si="20"/>
        <v>44052.785864999998</v>
      </c>
      <c r="G57">
        <f t="shared" si="21"/>
        <v>-6934.9101822000002</v>
      </c>
      <c r="H57">
        <f t="shared" si="22"/>
        <v>106903.73681043445</v>
      </c>
      <c r="I57">
        <f t="shared" si="23"/>
        <v>-10614.349400169387</v>
      </c>
      <c r="J57">
        <f t="shared" si="24"/>
        <v>-1084.2369069349625</v>
      </c>
      <c r="K57">
        <f t="shared" si="25"/>
        <v>-277.85616091145664</v>
      </c>
      <c r="L57">
        <f t="shared" si="26"/>
        <v>83.83023</v>
      </c>
      <c r="M57">
        <f t="shared" si="27"/>
        <v>-12.288186900000001</v>
      </c>
      <c r="N57">
        <f t="shared" si="28"/>
        <v>230.61138351777996</v>
      </c>
      <c r="O57">
        <f t="shared" si="29"/>
        <v>-25.956241727498263</v>
      </c>
      <c r="P57">
        <f t="shared" si="30"/>
        <v>1282.3884643682341</v>
      </c>
      <c r="Q57">
        <f t="shared" si="31"/>
        <v>4647.4190000000035</v>
      </c>
      <c r="R57">
        <f t="shared" si="32"/>
        <v>1269.0205574332795</v>
      </c>
      <c r="T57" t="s">
        <v>51</v>
      </c>
    </row>
    <row r="58" spans="1:20" x14ac:dyDescent="0.3">
      <c r="A58">
        <v>8000</v>
      </c>
      <c r="B58">
        <f>600+273</f>
        <v>873</v>
      </c>
      <c r="C58">
        <f t="shared" si="17"/>
        <v>5970</v>
      </c>
      <c r="D58">
        <f t="shared" si="18"/>
        <v>-10781.549999999996</v>
      </c>
      <c r="E58">
        <f t="shared" si="19"/>
        <v>-161661.50000000003</v>
      </c>
      <c r="F58">
        <f t="shared" si="20"/>
        <v>57990.620065000003</v>
      </c>
      <c r="G58">
        <f t="shared" si="21"/>
        <v>-10138.549044866666</v>
      </c>
      <c r="H58">
        <f t="shared" si="22"/>
        <v>123652.63299019661</v>
      </c>
      <c r="I58">
        <f t="shared" si="23"/>
        <v>-11297.189052881406</v>
      </c>
      <c r="J58">
        <f t="shared" si="24"/>
        <v>-1453.9850425514978</v>
      </c>
      <c r="K58">
        <f t="shared" si="25"/>
        <v>-310.91023393187385</v>
      </c>
      <c r="L58">
        <f t="shared" si="26"/>
        <v>100.76563</v>
      </c>
      <c r="M58">
        <f t="shared" si="27"/>
        <v>-16.176038900000002</v>
      </c>
      <c r="N58">
        <f t="shared" si="28"/>
        <v>251.00007347313056</v>
      </c>
      <c r="O58">
        <f t="shared" si="29"/>
        <v>-26.789011264939592</v>
      </c>
      <c r="P58">
        <f t="shared" si="30"/>
        <v>1841.6638844751765</v>
      </c>
      <c r="Q58">
        <f t="shared" si="31"/>
        <v>4647.4190000000035</v>
      </c>
      <c r="R58">
        <f t="shared" si="32"/>
        <v>223.54784192368606</v>
      </c>
      <c r="T58" t="s">
        <v>51</v>
      </c>
    </row>
    <row r="59" spans="1:20" x14ac:dyDescent="0.3">
      <c r="A59">
        <v>8000</v>
      </c>
      <c r="B59">
        <f>700+273</f>
        <v>973</v>
      </c>
      <c r="C59">
        <f t="shared" si="17"/>
        <v>5970</v>
      </c>
      <c r="D59">
        <f t="shared" si="18"/>
        <v>-12016.549999999994</v>
      </c>
      <c r="E59">
        <f t="shared" si="19"/>
        <v>-188831.50000000003</v>
      </c>
      <c r="F59">
        <f t="shared" si="20"/>
        <v>73621.994265000001</v>
      </c>
      <c r="G59">
        <f t="shared" si="21"/>
        <v>-14166.998307533335</v>
      </c>
      <c r="H59">
        <f t="shared" si="22"/>
        <v>139466.71876211156</v>
      </c>
      <c r="I59">
        <f t="shared" si="23"/>
        <v>-11839.671120246661</v>
      </c>
      <c r="J59">
        <f t="shared" si="24"/>
        <v>-1749.4564006684595</v>
      </c>
      <c r="K59">
        <f t="shared" si="25"/>
        <v>-340.37569854019154</v>
      </c>
      <c r="L59">
        <f t="shared" si="26"/>
        <v>117.70103</v>
      </c>
      <c r="M59">
        <f t="shared" si="27"/>
        <v>-20.536290900000001</v>
      </c>
      <c r="N59">
        <f t="shared" si="28"/>
        <v>268.15862202742989</v>
      </c>
      <c r="O59">
        <f t="shared" si="29"/>
        <v>-27.378478952266168</v>
      </c>
      <c r="P59">
        <f t="shared" si="30"/>
        <v>2365.1843231720754</v>
      </c>
      <c r="Q59">
        <f t="shared" si="31"/>
        <v>4647.4190000000035</v>
      </c>
      <c r="R59">
        <f t="shared" si="32"/>
        <v>-783.40307749637395</v>
      </c>
      <c r="T59" t="s">
        <v>3</v>
      </c>
    </row>
    <row r="60" spans="1:20" x14ac:dyDescent="0.3">
      <c r="A60">
        <v>10000</v>
      </c>
      <c r="B60">
        <f>300+273</f>
        <v>573</v>
      </c>
      <c r="C60">
        <f t="shared" si="17"/>
        <v>5970</v>
      </c>
      <c r="D60">
        <f t="shared" si="18"/>
        <v>-7076.5499999999965</v>
      </c>
      <c r="E60">
        <f t="shared" si="19"/>
        <v>-80151.500000000015</v>
      </c>
      <c r="F60">
        <f t="shared" si="20"/>
        <v>21257.737465000002</v>
      </c>
      <c r="G60">
        <f t="shared" si="21"/>
        <v>-2624.1436568666668</v>
      </c>
      <c r="H60">
        <f t="shared" si="22"/>
        <v>69774.455570326245</v>
      </c>
      <c r="I60">
        <f t="shared" si="23"/>
        <v>-8533.6547515913971</v>
      </c>
      <c r="J60">
        <f t="shared" si="24"/>
        <v>-277.10537313183704</v>
      </c>
      <c r="K60">
        <f t="shared" si="25"/>
        <v>-196.51099264164881</v>
      </c>
      <c r="L60">
        <f t="shared" si="26"/>
        <v>49.959430000000005</v>
      </c>
      <c r="M60">
        <f t="shared" si="27"/>
        <v>-5.9296829000000004</v>
      </c>
      <c r="N60">
        <f t="shared" si="28"/>
        <v>174.82226697073222</v>
      </c>
      <c r="O60">
        <f t="shared" si="29"/>
        <v>-22.794770027760865</v>
      </c>
      <c r="P60">
        <f t="shared" si="30"/>
        <v>259.99794704218084</v>
      </c>
      <c r="Q60">
        <f t="shared" si="31"/>
        <v>5809.4190000000044</v>
      </c>
      <c r="R60">
        <f t="shared" si="32"/>
        <v>4685.7615739103512</v>
      </c>
      <c r="T60" t="s">
        <v>51</v>
      </c>
    </row>
    <row r="61" spans="1:20" x14ac:dyDescent="0.3">
      <c r="A61">
        <v>10000</v>
      </c>
      <c r="B61">
        <f>400+273</f>
        <v>673</v>
      </c>
      <c r="C61">
        <f t="shared" si="17"/>
        <v>5970</v>
      </c>
      <c r="D61">
        <f t="shared" si="18"/>
        <v>-8311.5499999999956</v>
      </c>
      <c r="E61">
        <f t="shared" si="19"/>
        <v>-107321.50000000001</v>
      </c>
      <c r="F61">
        <f t="shared" si="20"/>
        <v>31808.491665000001</v>
      </c>
      <c r="G61">
        <f t="shared" si="21"/>
        <v>-4461.6017195333334</v>
      </c>
      <c r="H61">
        <f t="shared" si="22"/>
        <v>89031.602921805927</v>
      </c>
      <c r="I61">
        <f t="shared" si="23"/>
        <v>-9728.5856307524573</v>
      </c>
      <c r="J61">
        <f t="shared" si="24"/>
        <v>-671.59276347987725</v>
      </c>
      <c r="K61">
        <f t="shared" si="25"/>
        <v>-240.21654947472655</v>
      </c>
      <c r="L61">
        <f t="shared" si="26"/>
        <v>66.894829999999999</v>
      </c>
      <c r="M61">
        <f t="shared" si="27"/>
        <v>-8.8727349000000011</v>
      </c>
      <c r="N61">
        <f t="shared" si="28"/>
        <v>205.83264856658406</v>
      </c>
      <c r="O61">
        <f t="shared" si="29"/>
        <v>-24.725231527589298</v>
      </c>
      <c r="P61">
        <f t="shared" si="30"/>
        <v>731.57612694749434</v>
      </c>
      <c r="Q61">
        <f t="shared" si="31"/>
        <v>5809.4190000000044</v>
      </c>
      <c r="R61">
        <f t="shared" si="32"/>
        <v>3527.8523634676258</v>
      </c>
      <c r="T61" t="s">
        <v>51</v>
      </c>
    </row>
    <row r="62" spans="1:20" x14ac:dyDescent="0.3">
      <c r="A62">
        <v>10000</v>
      </c>
      <c r="B62">
        <f>500+273</f>
        <v>773</v>
      </c>
      <c r="C62">
        <f t="shared" si="17"/>
        <v>5970</v>
      </c>
      <c r="D62">
        <f t="shared" si="18"/>
        <v>-9546.5499999999956</v>
      </c>
      <c r="E62">
        <f t="shared" si="19"/>
        <v>-134491.50000000003</v>
      </c>
      <c r="F62">
        <f t="shared" si="20"/>
        <v>44052.785864999998</v>
      </c>
      <c r="G62">
        <f t="shared" si="21"/>
        <v>-6934.9101822000002</v>
      </c>
      <c r="H62">
        <f t="shared" si="22"/>
        <v>106903.73681043445</v>
      </c>
      <c r="I62">
        <f t="shared" si="23"/>
        <v>-10614.349400169387</v>
      </c>
      <c r="J62">
        <f t="shared" si="24"/>
        <v>-1084.2369069349625</v>
      </c>
      <c r="K62">
        <f t="shared" si="25"/>
        <v>-277.85616091145664</v>
      </c>
      <c r="L62">
        <f t="shared" si="26"/>
        <v>83.83023</v>
      </c>
      <c r="M62">
        <f t="shared" si="27"/>
        <v>-12.288186900000001</v>
      </c>
      <c r="N62">
        <f t="shared" si="28"/>
        <v>230.61138351777996</v>
      </c>
      <c r="O62">
        <f t="shared" si="29"/>
        <v>-25.956241727498263</v>
      </c>
      <c r="P62">
        <f t="shared" si="30"/>
        <v>1282.3884643682341</v>
      </c>
      <c r="Q62">
        <f t="shared" si="31"/>
        <v>5809.4190000000044</v>
      </c>
      <c r="R62">
        <f t="shared" si="32"/>
        <v>2431.0205574332804</v>
      </c>
      <c r="T62" t="s">
        <v>51</v>
      </c>
    </row>
    <row r="63" spans="1:20" x14ac:dyDescent="0.3">
      <c r="A63">
        <v>10000</v>
      </c>
      <c r="B63">
        <f>600+273</f>
        <v>873</v>
      </c>
      <c r="C63">
        <f t="shared" si="17"/>
        <v>5970</v>
      </c>
      <c r="D63">
        <f t="shared" si="18"/>
        <v>-10781.549999999996</v>
      </c>
      <c r="E63">
        <f t="shared" si="19"/>
        <v>-161661.50000000003</v>
      </c>
      <c r="F63">
        <f t="shared" si="20"/>
        <v>57990.620065000003</v>
      </c>
      <c r="G63">
        <f t="shared" si="21"/>
        <v>-10138.549044866666</v>
      </c>
      <c r="H63">
        <f t="shared" si="22"/>
        <v>123652.63299019661</v>
      </c>
      <c r="I63">
        <f t="shared" si="23"/>
        <v>-11297.189052881406</v>
      </c>
      <c r="J63">
        <f t="shared" si="24"/>
        <v>-1453.9850425514978</v>
      </c>
      <c r="K63">
        <f t="shared" si="25"/>
        <v>-310.91023393187385</v>
      </c>
      <c r="L63">
        <f t="shared" si="26"/>
        <v>100.76563</v>
      </c>
      <c r="M63">
        <f t="shared" si="27"/>
        <v>-16.176038900000002</v>
      </c>
      <c r="N63">
        <f t="shared" si="28"/>
        <v>251.00007347313056</v>
      </c>
      <c r="O63">
        <f t="shared" si="29"/>
        <v>-26.789011264939592</v>
      </c>
      <c r="P63">
        <f t="shared" si="30"/>
        <v>1841.6638844751765</v>
      </c>
      <c r="Q63">
        <f t="shared" si="31"/>
        <v>5809.4190000000044</v>
      </c>
      <c r="R63">
        <f t="shared" si="32"/>
        <v>1385.547841923687</v>
      </c>
      <c r="T63" t="s">
        <v>51</v>
      </c>
    </row>
    <row r="64" spans="1:20" x14ac:dyDescent="0.3">
      <c r="A64">
        <v>10000</v>
      </c>
      <c r="B64">
        <f>700+273</f>
        <v>973</v>
      </c>
      <c r="C64">
        <f t="shared" si="17"/>
        <v>5970</v>
      </c>
      <c r="D64">
        <f t="shared" si="18"/>
        <v>-12016.549999999994</v>
      </c>
      <c r="E64">
        <f t="shared" si="19"/>
        <v>-188831.50000000003</v>
      </c>
      <c r="F64">
        <f t="shared" si="20"/>
        <v>73621.994265000001</v>
      </c>
      <c r="G64">
        <f t="shared" si="21"/>
        <v>-14166.998307533335</v>
      </c>
      <c r="H64">
        <f t="shared" si="22"/>
        <v>139466.71876211156</v>
      </c>
      <c r="I64">
        <f t="shared" si="23"/>
        <v>-11839.671120246661</v>
      </c>
      <c r="J64">
        <f t="shared" si="24"/>
        <v>-1749.4564006684595</v>
      </c>
      <c r="K64">
        <f t="shared" si="25"/>
        <v>-340.37569854019154</v>
      </c>
      <c r="L64">
        <f t="shared" si="26"/>
        <v>117.70103</v>
      </c>
      <c r="M64">
        <f t="shared" si="27"/>
        <v>-20.536290900000001</v>
      </c>
      <c r="N64">
        <f t="shared" si="28"/>
        <v>268.15862202742989</v>
      </c>
      <c r="O64">
        <f t="shared" si="29"/>
        <v>-27.378478952266168</v>
      </c>
      <c r="P64">
        <f t="shared" si="30"/>
        <v>2365.1843231720754</v>
      </c>
      <c r="Q64">
        <f t="shared" si="31"/>
        <v>5809.4190000000044</v>
      </c>
      <c r="R64">
        <f t="shared" si="32"/>
        <v>378.59692250362696</v>
      </c>
      <c r="T64" t="s">
        <v>51</v>
      </c>
    </row>
    <row r="66" spans="1:20" x14ac:dyDescent="0.3">
      <c r="A66" t="s">
        <v>14</v>
      </c>
    </row>
    <row r="67" spans="1:20" x14ac:dyDescent="0.3">
      <c r="A67" t="s">
        <v>27</v>
      </c>
      <c r="B67" t="s">
        <v>26</v>
      </c>
      <c r="C67" t="s">
        <v>45</v>
      </c>
      <c r="D67" t="s">
        <v>46</v>
      </c>
      <c r="E67" t="s">
        <v>29</v>
      </c>
      <c r="F67" t="s">
        <v>30</v>
      </c>
      <c r="G67" t="s">
        <v>31</v>
      </c>
      <c r="H67" t="s">
        <v>32</v>
      </c>
      <c r="I67" s="2" t="s">
        <v>33</v>
      </c>
      <c r="J67" t="s">
        <v>47</v>
      </c>
      <c r="K67" t="s">
        <v>41</v>
      </c>
      <c r="L67" t="s">
        <v>37</v>
      </c>
      <c r="M67" t="s">
        <v>38</v>
      </c>
      <c r="N67" s="2" t="s">
        <v>39</v>
      </c>
      <c r="O67" s="2" t="s">
        <v>40</v>
      </c>
      <c r="P67" t="s">
        <v>48</v>
      </c>
      <c r="Q67" t="s">
        <v>49</v>
      </c>
      <c r="R67" t="s">
        <v>43</v>
      </c>
    </row>
    <row r="68" spans="1:20" x14ac:dyDescent="0.3">
      <c r="A68">
        <v>2000</v>
      </c>
      <c r="B68">
        <f>300+273</f>
        <v>573</v>
      </c>
      <c r="C68">
        <f>$B$11</f>
        <v>-1765</v>
      </c>
      <c r="D68">
        <f>-B68*$C$11</f>
        <v>1655.9700000000003</v>
      </c>
      <c r="E68">
        <f>D$19*(B68-278)</f>
        <v>71982.950000000012</v>
      </c>
      <c r="F68">
        <f>E$19*(B68^2-278^2)/2</f>
        <v>-18087.039115</v>
      </c>
      <c r="G68">
        <f>F$19*(B68^3-278^3)/3</f>
        <v>1994.2158611666666</v>
      </c>
      <c r="H68">
        <f>2*G$19*(B68^0.5-278^0.5)</f>
        <v>-64213.071017403745</v>
      </c>
      <c r="I68">
        <f>-H$19*(1/B68-1/278)</f>
        <v>8533.6547515913971</v>
      </c>
      <c r="J68">
        <f>SUM(E68:I68)</f>
        <v>210.71048035433159</v>
      </c>
      <c r="K68">
        <f>D$19*(LN(B68)-LN(278))</f>
        <v>176.48379578391138</v>
      </c>
      <c r="L68">
        <f>E$19*(B68-278)</f>
        <v>-42.507730000000002</v>
      </c>
      <c r="M68">
        <f>F$19*(B68^2-278^2)/2</f>
        <v>4.5062577499999996</v>
      </c>
      <c r="N68">
        <f>-2*G$19*(B68^-0.5-278^-0.5)</f>
        <v>-160.88802918856879</v>
      </c>
      <c r="O68">
        <f>-H$19*(B68^-2-278^-2)/2</f>
        <v>22.794770027760865</v>
      </c>
      <c r="P68">
        <f>-B68*SUM(K68:O68)</f>
        <v>-222.93388578827162</v>
      </c>
      <c r="Q68">
        <f>D$11*(A68-1)</f>
        <v>325.83699999999874</v>
      </c>
      <c r="R68">
        <f>C68+D68+J68+P68+Q68</f>
        <v>204.58359456605896</v>
      </c>
      <c r="T68" t="s">
        <v>3</v>
      </c>
    </row>
    <row r="69" spans="1:20" x14ac:dyDescent="0.3">
      <c r="A69">
        <v>2000</v>
      </c>
      <c r="B69">
        <f>400+273</f>
        <v>673</v>
      </c>
      <c r="C69">
        <f t="shared" ref="C69:C92" si="33">$B$11</f>
        <v>-1765</v>
      </c>
      <c r="D69">
        <f t="shared" ref="D69:D92" si="34">-B69*$C$11</f>
        <v>1944.9700000000005</v>
      </c>
      <c r="E69">
        <f t="shared" ref="E69:E92" si="35">D$19*(B69-278)</f>
        <v>96383.950000000012</v>
      </c>
      <c r="F69">
        <f t="shared" ref="F69:F92" si="36">E$19*(B69^2-278^2)/2</f>
        <v>-27064.095314999999</v>
      </c>
      <c r="G69">
        <f t="shared" ref="G69:G92" si="37">F$19*(B69^3-278^3)/3</f>
        <v>3390.5906378333329</v>
      </c>
      <c r="H69">
        <f t="shared" ref="H69:H92" si="38">2*G$19*(B69^0.5-278^0.5)</f>
        <v>-81935.324245547294</v>
      </c>
      <c r="I69">
        <f t="shared" ref="I69:I92" si="39">-H$19*(1/B69-1/278)</f>
        <v>9728.5856307524573</v>
      </c>
      <c r="J69">
        <f t="shared" ref="J69:J92" si="40">SUM(E69:I69)</f>
        <v>503.70670803850771</v>
      </c>
      <c r="K69">
        <f t="shared" ref="K69:K92" si="41">D$19*(LN(B69)-LN(278))</f>
        <v>215.73514993495775</v>
      </c>
      <c r="L69">
        <f t="shared" ref="L69:L92" si="42">E$19*(B69-278)</f>
        <v>-56.91713</v>
      </c>
      <c r="M69">
        <f t="shared" ref="M69:M92" si="43">F$19*(B69^2-278^2)/2</f>
        <v>6.74282775</v>
      </c>
      <c r="N69">
        <f t="shared" ref="N69:N92" si="44">-2*G$19*(B69^-0.5-278^-0.5)</f>
        <v>-189.42672317643093</v>
      </c>
      <c r="O69">
        <f t="shared" ref="O69:O92" si="45">-H$19*(B69^-2-278^-2)/2</f>
        <v>24.725231527589298</v>
      </c>
      <c r="P69">
        <f t="shared" ref="P69:P92" si="46">-B69*SUM(K69:O69)</f>
        <v>-578.34661230615939</v>
      </c>
      <c r="Q69">
        <f t="shared" ref="Q69:Q92" si="47">D$11*(A69-1)</f>
        <v>325.83699999999874</v>
      </c>
      <c r="R69">
        <f t="shared" ref="R69:R92" si="48">C69+D69+J69+P69+Q69</f>
        <v>431.16709573234755</v>
      </c>
      <c r="T69" t="s">
        <v>3</v>
      </c>
    </row>
    <row r="70" spans="1:20" x14ac:dyDescent="0.3">
      <c r="A70">
        <v>2000</v>
      </c>
      <c r="B70">
        <f>500+273</f>
        <v>773</v>
      </c>
      <c r="C70">
        <f t="shared" si="33"/>
        <v>-1765</v>
      </c>
      <c r="D70">
        <f t="shared" si="34"/>
        <v>2233.9700000000003</v>
      </c>
      <c r="E70">
        <f t="shared" si="35"/>
        <v>120784.95000000001</v>
      </c>
      <c r="F70">
        <f t="shared" si="36"/>
        <v>-37482.091515</v>
      </c>
      <c r="G70">
        <f t="shared" si="37"/>
        <v>5270.1794144999994</v>
      </c>
      <c r="H70">
        <f t="shared" si="38"/>
        <v>-98382.956738592708</v>
      </c>
      <c r="I70">
        <f t="shared" si="39"/>
        <v>10614.349400169387</v>
      </c>
      <c r="J70">
        <f t="shared" si="40"/>
        <v>804.43056107668599</v>
      </c>
      <c r="K70">
        <f t="shared" si="41"/>
        <v>249.53876269416463</v>
      </c>
      <c r="L70">
        <f t="shared" si="42"/>
        <v>-71.326530000000005</v>
      </c>
      <c r="M70">
        <f t="shared" si="43"/>
        <v>9.3383977500000004</v>
      </c>
      <c r="N70">
        <f t="shared" si="44"/>
        <v>-212.23046494893197</v>
      </c>
      <c r="O70">
        <f t="shared" si="45"/>
        <v>25.956241727498263</v>
      </c>
      <c r="P70">
        <f t="shared" si="46"/>
        <v>-986.66278317102365</v>
      </c>
      <c r="Q70">
        <f t="shared" si="47"/>
        <v>325.83699999999874</v>
      </c>
      <c r="R70">
        <f t="shared" si="48"/>
        <v>612.57477790566134</v>
      </c>
      <c r="T70" t="s">
        <v>3</v>
      </c>
    </row>
    <row r="71" spans="1:20" x14ac:dyDescent="0.3">
      <c r="A71">
        <v>2000</v>
      </c>
      <c r="B71">
        <f>600+273</f>
        <v>873</v>
      </c>
      <c r="C71">
        <f t="shared" si="33"/>
        <v>-1765</v>
      </c>
      <c r="D71">
        <f t="shared" si="34"/>
        <v>2522.9700000000007</v>
      </c>
      <c r="E71">
        <f t="shared" si="35"/>
        <v>145185.95000000001</v>
      </c>
      <c r="F71">
        <f t="shared" si="36"/>
        <v>-49341.027714999997</v>
      </c>
      <c r="G71">
        <f t="shared" si="37"/>
        <v>7704.7821911666661</v>
      </c>
      <c r="H71">
        <f t="shared" si="38"/>
        <v>-113796.87937063944</v>
      </c>
      <c r="I71">
        <f t="shared" si="39"/>
        <v>11297.189052881406</v>
      </c>
      <c r="J71">
        <f t="shared" si="40"/>
        <v>1050.0141584086468</v>
      </c>
      <c r="K71">
        <f t="shared" si="41"/>
        <v>279.22416702876899</v>
      </c>
      <c r="L71">
        <f t="shared" si="42"/>
        <v>-85.735929999999996</v>
      </c>
      <c r="M71">
        <f t="shared" si="43"/>
        <v>12.292967749999999</v>
      </c>
      <c r="N71">
        <f t="shared" si="44"/>
        <v>-230.99407099004512</v>
      </c>
      <c r="O71">
        <f t="shared" si="45"/>
        <v>26.789011264939592</v>
      </c>
      <c r="P71">
        <f t="shared" si="46"/>
        <v>-1375.9746318482098</v>
      </c>
      <c r="Q71">
        <f t="shared" si="47"/>
        <v>325.83699999999874</v>
      </c>
      <c r="R71">
        <f t="shared" si="48"/>
        <v>757.84652656043647</v>
      </c>
      <c r="T71" t="s">
        <v>3</v>
      </c>
    </row>
    <row r="72" spans="1:20" x14ac:dyDescent="0.3">
      <c r="A72">
        <v>2000</v>
      </c>
      <c r="B72">
        <f>700+273</f>
        <v>973</v>
      </c>
      <c r="C72">
        <f t="shared" si="33"/>
        <v>-1765</v>
      </c>
      <c r="D72">
        <f t="shared" si="34"/>
        <v>2811.9700000000007</v>
      </c>
      <c r="E72">
        <f t="shared" si="35"/>
        <v>169586.95</v>
      </c>
      <c r="F72">
        <f t="shared" si="36"/>
        <v>-62640.903915000003</v>
      </c>
      <c r="G72">
        <f t="shared" si="37"/>
        <v>10766.198967833332</v>
      </c>
      <c r="H72">
        <f t="shared" si="38"/>
        <v>-128350.50081342927</v>
      </c>
      <c r="I72">
        <f t="shared" si="39"/>
        <v>11839.671120246661</v>
      </c>
      <c r="J72">
        <f t="shared" si="40"/>
        <v>1201.4153596507313</v>
      </c>
      <c r="K72">
        <f t="shared" si="41"/>
        <v>305.68669194255477</v>
      </c>
      <c r="L72">
        <f t="shared" si="42"/>
        <v>-100.14533</v>
      </c>
      <c r="M72">
        <f t="shared" si="43"/>
        <v>15.606537749999999</v>
      </c>
      <c r="N72">
        <f t="shared" si="44"/>
        <v>-246.78499458617804</v>
      </c>
      <c r="O72">
        <f t="shared" si="45"/>
        <v>27.378478952266168</v>
      </c>
      <c r="P72">
        <f t="shared" si="46"/>
        <v>-1694.3666890595387</v>
      </c>
      <c r="Q72">
        <f t="shared" si="47"/>
        <v>325.83699999999874</v>
      </c>
      <c r="R72">
        <f t="shared" si="48"/>
        <v>879.85567059119205</v>
      </c>
      <c r="T72" t="s">
        <v>3</v>
      </c>
    </row>
    <row r="73" spans="1:20" x14ac:dyDescent="0.3">
      <c r="A73">
        <v>4000</v>
      </c>
      <c r="B73">
        <f>300+273</f>
        <v>573</v>
      </c>
      <c r="C73">
        <f t="shared" si="33"/>
        <v>-1765</v>
      </c>
      <c r="D73">
        <f t="shared" si="34"/>
        <v>1655.9700000000003</v>
      </c>
      <c r="E73">
        <f t="shared" si="35"/>
        <v>71982.950000000012</v>
      </c>
      <c r="F73">
        <f t="shared" si="36"/>
        <v>-18087.039115</v>
      </c>
      <c r="G73">
        <f t="shared" si="37"/>
        <v>1994.2158611666666</v>
      </c>
      <c r="H73">
        <f t="shared" si="38"/>
        <v>-64213.071017403745</v>
      </c>
      <c r="I73">
        <f t="shared" si="39"/>
        <v>8533.6547515913971</v>
      </c>
      <c r="J73">
        <f t="shared" si="40"/>
        <v>210.71048035433159</v>
      </c>
      <c r="K73">
        <f t="shared" si="41"/>
        <v>176.48379578391138</v>
      </c>
      <c r="L73">
        <f t="shared" si="42"/>
        <v>-42.507730000000002</v>
      </c>
      <c r="M73">
        <f t="shared" si="43"/>
        <v>4.5062577499999996</v>
      </c>
      <c r="N73">
        <f t="shared" si="44"/>
        <v>-160.88802918856879</v>
      </c>
      <c r="O73">
        <f t="shared" si="45"/>
        <v>22.794770027760865</v>
      </c>
      <c r="P73">
        <f t="shared" si="46"/>
        <v>-222.93388578827162</v>
      </c>
      <c r="Q73">
        <f t="shared" si="47"/>
        <v>651.83699999999749</v>
      </c>
      <c r="R73">
        <f t="shared" si="48"/>
        <v>530.58359456605774</v>
      </c>
      <c r="T73" t="s">
        <v>3</v>
      </c>
    </row>
    <row r="74" spans="1:20" x14ac:dyDescent="0.3">
      <c r="A74">
        <v>4000</v>
      </c>
      <c r="B74">
        <f>400+273</f>
        <v>673</v>
      </c>
      <c r="C74">
        <f t="shared" si="33"/>
        <v>-1765</v>
      </c>
      <c r="D74">
        <f t="shared" si="34"/>
        <v>1944.9700000000005</v>
      </c>
      <c r="E74">
        <f t="shared" si="35"/>
        <v>96383.950000000012</v>
      </c>
      <c r="F74">
        <f t="shared" si="36"/>
        <v>-27064.095314999999</v>
      </c>
      <c r="G74">
        <f t="shared" si="37"/>
        <v>3390.5906378333329</v>
      </c>
      <c r="H74">
        <f t="shared" si="38"/>
        <v>-81935.324245547294</v>
      </c>
      <c r="I74">
        <f t="shared" si="39"/>
        <v>9728.5856307524573</v>
      </c>
      <c r="J74">
        <f t="shared" si="40"/>
        <v>503.70670803850771</v>
      </c>
      <c r="K74">
        <f t="shared" si="41"/>
        <v>215.73514993495775</v>
      </c>
      <c r="L74">
        <f t="shared" si="42"/>
        <v>-56.91713</v>
      </c>
      <c r="M74">
        <f t="shared" si="43"/>
        <v>6.74282775</v>
      </c>
      <c r="N74">
        <f t="shared" si="44"/>
        <v>-189.42672317643093</v>
      </c>
      <c r="O74">
        <f t="shared" si="45"/>
        <v>24.725231527589298</v>
      </c>
      <c r="P74">
        <f t="shared" si="46"/>
        <v>-578.34661230615939</v>
      </c>
      <c r="Q74">
        <f t="shared" si="47"/>
        <v>651.83699999999749</v>
      </c>
      <c r="R74">
        <f t="shared" si="48"/>
        <v>757.1670957323463</v>
      </c>
      <c r="T74" t="s">
        <v>3</v>
      </c>
    </row>
    <row r="75" spans="1:20" x14ac:dyDescent="0.3">
      <c r="A75">
        <v>4000</v>
      </c>
      <c r="B75">
        <f>500+273</f>
        <v>773</v>
      </c>
      <c r="C75">
        <f t="shared" si="33"/>
        <v>-1765</v>
      </c>
      <c r="D75">
        <f t="shared" si="34"/>
        <v>2233.9700000000003</v>
      </c>
      <c r="E75">
        <f t="shared" si="35"/>
        <v>120784.95000000001</v>
      </c>
      <c r="F75">
        <f t="shared" si="36"/>
        <v>-37482.091515</v>
      </c>
      <c r="G75">
        <f t="shared" si="37"/>
        <v>5270.1794144999994</v>
      </c>
      <c r="H75">
        <f t="shared" si="38"/>
        <v>-98382.956738592708</v>
      </c>
      <c r="I75">
        <f t="shared" si="39"/>
        <v>10614.349400169387</v>
      </c>
      <c r="J75">
        <f t="shared" si="40"/>
        <v>804.43056107668599</v>
      </c>
      <c r="K75">
        <f t="shared" si="41"/>
        <v>249.53876269416463</v>
      </c>
      <c r="L75">
        <f t="shared" si="42"/>
        <v>-71.326530000000005</v>
      </c>
      <c r="M75">
        <f t="shared" si="43"/>
        <v>9.3383977500000004</v>
      </c>
      <c r="N75">
        <f t="shared" si="44"/>
        <v>-212.23046494893197</v>
      </c>
      <c r="O75">
        <f t="shared" si="45"/>
        <v>25.956241727498263</v>
      </c>
      <c r="P75">
        <f t="shared" si="46"/>
        <v>-986.66278317102365</v>
      </c>
      <c r="Q75">
        <f t="shared" si="47"/>
        <v>651.83699999999749</v>
      </c>
      <c r="R75">
        <f t="shared" si="48"/>
        <v>938.57477790566008</v>
      </c>
      <c r="T75" t="s">
        <v>3</v>
      </c>
    </row>
    <row r="76" spans="1:20" x14ac:dyDescent="0.3">
      <c r="A76">
        <v>4000</v>
      </c>
      <c r="B76">
        <f>600+273</f>
        <v>873</v>
      </c>
      <c r="C76">
        <f t="shared" si="33"/>
        <v>-1765</v>
      </c>
      <c r="D76">
        <f t="shared" si="34"/>
        <v>2522.9700000000007</v>
      </c>
      <c r="E76">
        <f t="shared" si="35"/>
        <v>145185.95000000001</v>
      </c>
      <c r="F76">
        <f t="shared" si="36"/>
        <v>-49341.027714999997</v>
      </c>
      <c r="G76">
        <f t="shared" si="37"/>
        <v>7704.7821911666661</v>
      </c>
      <c r="H76">
        <f t="shared" si="38"/>
        <v>-113796.87937063944</v>
      </c>
      <c r="I76">
        <f t="shared" si="39"/>
        <v>11297.189052881406</v>
      </c>
      <c r="J76">
        <f t="shared" si="40"/>
        <v>1050.0141584086468</v>
      </c>
      <c r="K76">
        <f t="shared" si="41"/>
        <v>279.22416702876899</v>
      </c>
      <c r="L76">
        <f t="shared" si="42"/>
        <v>-85.735929999999996</v>
      </c>
      <c r="M76">
        <f t="shared" si="43"/>
        <v>12.292967749999999</v>
      </c>
      <c r="N76">
        <f t="shared" si="44"/>
        <v>-230.99407099004512</v>
      </c>
      <c r="O76">
        <f t="shared" si="45"/>
        <v>26.789011264939592</v>
      </c>
      <c r="P76">
        <f t="shared" si="46"/>
        <v>-1375.9746318482098</v>
      </c>
      <c r="Q76">
        <f t="shared" si="47"/>
        <v>651.83699999999749</v>
      </c>
      <c r="R76">
        <f t="shared" si="48"/>
        <v>1083.8465265604352</v>
      </c>
      <c r="T76" t="s">
        <v>3</v>
      </c>
    </row>
    <row r="77" spans="1:20" x14ac:dyDescent="0.3">
      <c r="A77">
        <v>4000</v>
      </c>
      <c r="B77">
        <f>700+273</f>
        <v>973</v>
      </c>
      <c r="C77">
        <f t="shared" si="33"/>
        <v>-1765</v>
      </c>
      <c r="D77">
        <f t="shared" si="34"/>
        <v>2811.9700000000007</v>
      </c>
      <c r="E77">
        <f t="shared" si="35"/>
        <v>169586.95</v>
      </c>
      <c r="F77">
        <f t="shared" si="36"/>
        <v>-62640.903915000003</v>
      </c>
      <c r="G77">
        <f t="shared" si="37"/>
        <v>10766.198967833332</v>
      </c>
      <c r="H77">
        <f t="shared" si="38"/>
        <v>-128350.50081342927</v>
      </c>
      <c r="I77">
        <f t="shared" si="39"/>
        <v>11839.671120246661</v>
      </c>
      <c r="J77">
        <f t="shared" si="40"/>
        <v>1201.4153596507313</v>
      </c>
      <c r="K77">
        <f t="shared" si="41"/>
        <v>305.68669194255477</v>
      </c>
      <c r="L77">
        <f t="shared" si="42"/>
        <v>-100.14533</v>
      </c>
      <c r="M77">
        <f t="shared" si="43"/>
        <v>15.606537749999999</v>
      </c>
      <c r="N77">
        <f t="shared" si="44"/>
        <v>-246.78499458617804</v>
      </c>
      <c r="O77">
        <f t="shared" si="45"/>
        <v>27.378478952266168</v>
      </c>
      <c r="P77">
        <f t="shared" si="46"/>
        <v>-1694.3666890595387</v>
      </c>
      <c r="Q77">
        <f t="shared" si="47"/>
        <v>651.83699999999749</v>
      </c>
      <c r="R77">
        <f t="shared" si="48"/>
        <v>1205.8556705911908</v>
      </c>
      <c r="T77" t="s">
        <v>3</v>
      </c>
    </row>
    <row r="78" spans="1:20" x14ac:dyDescent="0.3">
      <c r="A78">
        <v>6000</v>
      </c>
      <c r="B78">
        <f>300+273</f>
        <v>573</v>
      </c>
      <c r="C78">
        <f t="shared" si="33"/>
        <v>-1765</v>
      </c>
      <c r="D78">
        <f t="shared" si="34"/>
        <v>1655.9700000000003</v>
      </c>
      <c r="E78">
        <f t="shared" si="35"/>
        <v>71982.950000000012</v>
      </c>
      <c r="F78">
        <f t="shared" si="36"/>
        <v>-18087.039115</v>
      </c>
      <c r="G78">
        <f t="shared" si="37"/>
        <v>1994.2158611666666</v>
      </c>
      <c r="H78">
        <f t="shared" si="38"/>
        <v>-64213.071017403745</v>
      </c>
      <c r="I78">
        <f t="shared" si="39"/>
        <v>8533.6547515913971</v>
      </c>
      <c r="J78">
        <f t="shared" si="40"/>
        <v>210.71048035433159</v>
      </c>
      <c r="K78">
        <f t="shared" si="41"/>
        <v>176.48379578391138</v>
      </c>
      <c r="L78">
        <f t="shared" si="42"/>
        <v>-42.507730000000002</v>
      </c>
      <c r="M78">
        <f t="shared" si="43"/>
        <v>4.5062577499999996</v>
      </c>
      <c r="N78">
        <f t="shared" si="44"/>
        <v>-160.88802918856879</v>
      </c>
      <c r="O78">
        <f t="shared" si="45"/>
        <v>22.794770027760865</v>
      </c>
      <c r="P78">
        <f t="shared" si="46"/>
        <v>-222.93388578827162</v>
      </c>
      <c r="Q78">
        <f t="shared" si="47"/>
        <v>977.83699999999624</v>
      </c>
      <c r="R78">
        <f t="shared" si="48"/>
        <v>856.58359456605649</v>
      </c>
      <c r="T78" t="s">
        <v>3</v>
      </c>
    </row>
    <row r="79" spans="1:20" x14ac:dyDescent="0.3">
      <c r="A79">
        <v>6000</v>
      </c>
      <c r="B79">
        <f>400+273</f>
        <v>673</v>
      </c>
      <c r="C79">
        <f t="shared" si="33"/>
        <v>-1765</v>
      </c>
      <c r="D79">
        <f t="shared" si="34"/>
        <v>1944.9700000000005</v>
      </c>
      <c r="E79">
        <f t="shared" si="35"/>
        <v>96383.950000000012</v>
      </c>
      <c r="F79">
        <f t="shared" si="36"/>
        <v>-27064.095314999999</v>
      </c>
      <c r="G79">
        <f t="shared" si="37"/>
        <v>3390.5906378333329</v>
      </c>
      <c r="H79">
        <f t="shared" si="38"/>
        <v>-81935.324245547294</v>
      </c>
      <c r="I79">
        <f t="shared" si="39"/>
        <v>9728.5856307524573</v>
      </c>
      <c r="J79">
        <f t="shared" si="40"/>
        <v>503.70670803850771</v>
      </c>
      <c r="K79">
        <f t="shared" si="41"/>
        <v>215.73514993495775</v>
      </c>
      <c r="L79">
        <f t="shared" si="42"/>
        <v>-56.91713</v>
      </c>
      <c r="M79">
        <f t="shared" si="43"/>
        <v>6.74282775</v>
      </c>
      <c r="N79">
        <f t="shared" si="44"/>
        <v>-189.42672317643093</v>
      </c>
      <c r="O79">
        <f t="shared" si="45"/>
        <v>24.725231527589298</v>
      </c>
      <c r="P79">
        <f t="shared" si="46"/>
        <v>-578.34661230615939</v>
      </c>
      <c r="Q79">
        <f t="shared" si="47"/>
        <v>977.83699999999624</v>
      </c>
      <c r="R79">
        <f t="shared" si="48"/>
        <v>1083.1670957323449</v>
      </c>
      <c r="T79" t="s">
        <v>3</v>
      </c>
    </row>
    <row r="80" spans="1:20" x14ac:dyDescent="0.3">
      <c r="A80">
        <v>6000</v>
      </c>
      <c r="B80">
        <f>500+273</f>
        <v>773</v>
      </c>
      <c r="C80">
        <f t="shared" si="33"/>
        <v>-1765</v>
      </c>
      <c r="D80">
        <f t="shared" si="34"/>
        <v>2233.9700000000003</v>
      </c>
      <c r="E80">
        <f t="shared" si="35"/>
        <v>120784.95000000001</v>
      </c>
      <c r="F80">
        <f t="shared" si="36"/>
        <v>-37482.091515</v>
      </c>
      <c r="G80">
        <f t="shared" si="37"/>
        <v>5270.1794144999994</v>
      </c>
      <c r="H80">
        <f t="shared" si="38"/>
        <v>-98382.956738592708</v>
      </c>
      <c r="I80">
        <f t="shared" si="39"/>
        <v>10614.349400169387</v>
      </c>
      <c r="J80">
        <f t="shared" si="40"/>
        <v>804.43056107668599</v>
      </c>
      <c r="K80">
        <f t="shared" si="41"/>
        <v>249.53876269416463</v>
      </c>
      <c r="L80">
        <f t="shared" si="42"/>
        <v>-71.326530000000005</v>
      </c>
      <c r="M80">
        <f t="shared" si="43"/>
        <v>9.3383977500000004</v>
      </c>
      <c r="N80">
        <f t="shared" si="44"/>
        <v>-212.23046494893197</v>
      </c>
      <c r="O80">
        <f t="shared" si="45"/>
        <v>25.956241727498263</v>
      </c>
      <c r="P80">
        <f t="shared" si="46"/>
        <v>-986.66278317102365</v>
      </c>
      <c r="Q80">
        <f t="shared" si="47"/>
        <v>977.83699999999624</v>
      </c>
      <c r="R80">
        <f t="shared" si="48"/>
        <v>1264.5747779056587</v>
      </c>
      <c r="T80" t="s">
        <v>3</v>
      </c>
    </row>
    <row r="81" spans="1:20" x14ac:dyDescent="0.3">
      <c r="A81">
        <v>6000</v>
      </c>
      <c r="B81">
        <f>600+273</f>
        <v>873</v>
      </c>
      <c r="C81">
        <f t="shared" si="33"/>
        <v>-1765</v>
      </c>
      <c r="D81">
        <f t="shared" si="34"/>
        <v>2522.9700000000007</v>
      </c>
      <c r="E81">
        <f t="shared" si="35"/>
        <v>145185.95000000001</v>
      </c>
      <c r="F81">
        <f t="shared" si="36"/>
        <v>-49341.027714999997</v>
      </c>
      <c r="G81">
        <f t="shared" si="37"/>
        <v>7704.7821911666661</v>
      </c>
      <c r="H81">
        <f t="shared" si="38"/>
        <v>-113796.87937063944</v>
      </c>
      <c r="I81">
        <f t="shared" si="39"/>
        <v>11297.189052881406</v>
      </c>
      <c r="J81">
        <f t="shared" si="40"/>
        <v>1050.0141584086468</v>
      </c>
      <c r="K81">
        <f t="shared" si="41"/>
        <v>279.22416702876899</v>
      </c>
      <c r="L81">
        <f t="shared" si="42"/>
        <v>-85.735929999999996</v>
      </c>
      <c r="M81">
        <f t="shared" si="43"/>
        <v>12.292967749999999</v>
      </c>
      <c r="N81">
        <f t="shared" si="44"/>
        <v>-230.99407099004512</v>
      </c>
      <c r="O81">
        <f t="shared" si="45"/>
        <v>26.789011264939592</v>
      </c>
      <c r="P81">
        <f t="shared" si="46"/>
        <v>-1375.9746318482098</v>
      </c>
      <c r="Q81">
        <f t="shared" si="47"/>
        <v>977.83699999999624</v>
      </c>
      <c r="R81">
        <f t="shared" si="48"/>
        <v>1409.8465265604341</v>
      </c>
      <c r="T81" t="s">
        <v>3</v>
      </c>
    </row>
    <row r="82" spans="1:20" x14ac:dyDescent="0.3">
      <c r="A82">
        <v>6000</v>
      </c>
      <c r="B82">
        <f>700+273</f>
        <v>973</v>
      </c>
      <c r="C82">
        <f t="shared" si="33"/>
        <v>-1765</v>
      </c>
      <c r="D82">
        <f t="shared" si="34"/>
        <v>2811.9700000000007</v>
      </c>
      <c r="E82">
        <f t="shared" si="35"/>
        <v>169586.95</v>
      </c>
      <c r="F82">
        <f t="shared" si="36"/>
        <v>-62640.903915000003</v>
      </c>
      <c r="G82">
        <f t="shared" si="37"/>
        <v>10766.198967833332</v>
      </c>
      <c r="H82">
        <f t="shared" si="38"/>
        <v>-128350.50081342927</v>
      </c>
      <c r="I82">
        <f t="shared" si="39"/>
        <v>11839.671120246661</v>
      </c>
      <c r="J82">
        <f t="shared" si="40"/>
        <v>1201.4153596507313</v>
      </c>
      <c r="K82">
        <f t="shared" si="41"/>
        <v>305.68669194255477</v>
      </c>
      <c r="L82">
        <f t="shared" si="42"/>
        <v>-100.14533</v>
      </c>
      <c r="M82">
        <f t="shared" si="43"/>
        <v>15.606537749999999</v>
      </c>
      <c r="N82">
        <f t="shared" si="44"/>
        <v>-246.78499458617804</v>
      </c>
      <c r="O82">
        <f t="shared" si="45"/>
        <v>27.378478952266168</v>
      </c>
      <c r="P82">
        <f t="shared" si="46"/>
        <v>-1694.3666890595387</v>
      </c>
      <c r="Q82">
        <f t="shared" si="47"/>
        <v>977.83699999999624</v>
      </c>
      <c r="R82">
        <f t="shared" si="48"/>
        <v>1531.8556705911897</v>
      </c>
      <c r="T82" t="s">
        <v>3</v>
      </c>
    </row>
    <row r="83" spans="1:20" x14ac:dyDescent="0.3">
      <c r="A83">
        <v>8000</v>
      </c>
      <c r="B83">
        <f>300+273</f>
        <v>573</v>
      </c>
      <c r="C83">
        <f t="shared" si="33"/>
        <v>-1765</v>
      </c>
      <c r="D83">
        <f t="shared" si="34"/>
        <v>1655.9700000000003</v>
      </c>
      <c r="E83">
        <f t="shared" si="35"/>
        <v>71982.950000000012</v>
      </c>
      <c r="F83">
        <f t="shared" si="36"/>
        <v>-18087.039115</v>
      </c>
      <c r="G83">
        <f t="shared" si="37"/>
        <v>1994.2158611666666</v>
      </c>
      <c r="H83">
        <f t="shared" si="38"/>
        <v>-64213.071017403745</v>
      </c>
      <c r="I83">
        <f t="shared" si="39"/>
        <v>8533.6547515913971</v>
      </c>
      <c r="J83">
        <f t="shared" si="40"/>
        <v>210.71048035433159</v>
      </c>
      <c r="K83">
        <f t="shared" si="41"/>
        <v>176.48379578391138</v>
      </c>
      <c r="L83">
        <f t="shared" si="42"/>
        <v>-42.507730000000002</v>
      </c>
      <c r="M83">
        <f t="shared" si="43"/>
        <v>4.5062577499999996</v>
      </c>
      <c r="N83">
        <f t="shared" si="44"/>
        <v>-160.88802918856879</v>
      </c>
      <c r="O83">
        <f t="shared" si="45"/>
        <v>22.794770027760865</v>
      </c>
      <c r="P83">
        <f t="shared" si="46"/>
        <v>-222.93388578827162</v>
      </c>
      <c r="Q83">
        <f t="shared" si="47"/>
        <v>1303.836999999995</v>
      </c>
      <c r="R83">
        <f t="shared" si="48"/>
        <v>1182.5835945660551</v>
      </c>
      <c r="T83" t="s">
        <v>3</v>
      </c>
    </row>
    <row r="84" spans="1:20" x14ac:dyDescent="0.3">
      <c r="A84">
        <v>8000</v>
      </c>
      <c r="B84">
        <f>400+273</f>
        <v>673</v>
      </c>
      <c r="C84">
        <f t="shared" si="33"/>
        <v>-1765</v>
      </c>
      <c r="D84">
        <f t="shared" si="34"/>
        <v>1944.9700000000005</v>
      </c>
      <c r="E84">
        <f t="shared" si="35"/>
        <v>96383.950000000012</v>
      </c>
      <c r="F84">
        <f t="shared" si="36"/>
        <v>-27064.095314999999</v>
      </c>
      <c r="G84">
        <f t="shared" si="37"/>
        <v>3390.5906378333329</v>
      </c>
      <c r="H84">
        <f t="shared" si="38"/>
        <v>-81935.324245547294</v>
      </c>
      <c r="I84">
        <f t="shared" si="39"/>
        <v>9728.5856307524573</v>
      </c>
      <c r="J84">
        <f t="shared" si="40"/>
        <v>503.70670803850771</v>
      </c>
      <c r="K84">
        <f t="shared" si="41"/>
        <v>215.73514993495775</v>
      </c>
      <c r="L84">
        <f t="shared" si="42"/>
        <v>-56.91713</v>
      </c>
      <c r="M84">
        <f t="shared" si="43"/>
        <v>6.74282775</v>
      </c>
      <c r="N84">
        <f t="shared" si="44"/>
        <v>-189.42672317643093</v>
      </c>
      <c r="O84">
        <f t="shared" si="45"/>
        <v>24.725231527589298</v>
      </c>
      <c r="P84">
        <f t="shared" si="46"/>
        <v>-578.34661230615939</v>
      </c>
      <c r="Q84">
        <f t="shared" si="47"/>
        <v>1303.836999999995</v>
      </c>
      <c r="R84">
        <f t="shared" si="48"/>
        <v>1409.1670957323438</v>
      </c>
      <c r="T84" t="s">
        <v>3</v>
      </c>
    </row>
    <row r="85" spans="1:20" x14ac:dyDescent="0.3">
      <c r="A85">
        <v>8000</v>
      </c>
      <c r="B85">
        <f>500+273</f>
        <v>773</v>
      </c>
      <c r="C85">
        <f t="shared" si="33"/>
        <v>-1765</v>
      </c>
      <c r="D85">
        <f t="shared" si="34"/>
        <v>2233.9700000000003</v>
      </c>
      <c r="E85">
        <f t="shared" si="35"/>
        <v>120784.95000000001</v>
      </c>
      <c r="F85">
        <f t="shared" si="36"/>
        <v>-37482.091515</v>
      </c>
      <c r="G85">
        <f t="shared" si="37"/>
        <v>5270.1794144999994</v>
      </c>
      <c r="H85">
        <f t="shared" si="38"/>
        <v>-98382.956738592708</v>
      </c>
      <c r="I85">
        <f t="shared" si="39"/>
        <v>10614.349400169387</v>
      </c>
      <c r="J85">
        <f t="shared" si="40"/>
        <v>804.43056107668599</v>
      </c>
      <c r="K85">
        <f t="shared" si="41"/>
        <v>249.53876269416463</v>
      </c>
      <c r="L85">
        <f t="shared" si="42"/>
        <v>-71.326530000000005</v>
      </c>
      <c r="M85">
        <f t="shared" si="43"/>
        <v>9.3383977500000004</v>
      </c>
      <c r="N85">
        <f t="shared" si="44"/>
        <v>-212.23046494893197</v>
      </c>
      <c r="O85">
        <f t="shared" si="45"/>
        <v>25.956241727498263</v>
      </c>
      <c r="P85">
        <f t="shared" si="46"/>
        <v>-986.66278317102365</v>
      </c>
      <c r="Q85">
        <f t="shared" si="47"/>
        <v>1303.836999999995</v>
      </c>
      <c r="R85">
        <f t="shared" si="48"/>
        <v>1590.5747779056576</v>
      </c>
      <c r="T85" t="s">
        <v>3</v>
      </c>
    </row>
    <row r="86" spans="1:20" x14ac:dyDescent="0.3">
      <c r="A86">
        <v>8000</v>
      </c>
      <c r="B86">
        <f>600+273</f>
        <v>873</v>
      </c>
      <c r="C86">
        <f t="shared" si="33"/>
        <v>-1765</v>
      </c>
      <c r="D86">
        <f t="shared" si="34"/>
        <v>2522.9700000000007</v>
      </c>
      <c r="E86">
        <f t="shared" si="35"/>
        <v>145185.95000000001</v>
      </c>
      <c r="F86">
        <f t="shared" si="36"/>
        <v>-49341.027714999997</v>
      </c>
      <c r="G86">
        <f t="shared" si="37"/>
        <v>7704.7821911666661</v>
      </c>
      <c r="H86">
        <f t="shared" si="38"/>
        <v>-113796.87937063944</v>
      </c>
      <c r="I86">
        <f t="shared" si="39"/>
        <v>11297.189052881406</v>
      </c>
      <c r="J86">
        <f t="shared" si="40"/>
        <v>1050.0141584086468</v>
      </c>
      <c r="K86">
        <f t="shared" si="41"/>
        <v>279.22416702876899</v>
      </c>
      <c r="L86">
        <f t="shared" si="42"/>
        <v>-85.735929999999996</v>
      </c>
      <c r="M86">
        <f t="shared" si="43"/>
        <v>12.292967749999999</v>
      </c>
      <c r="N86">
        <f t="shared" si="44"/>
        <v>-230.99407099004512</v>
      </c>
      <c r="O86">
        <f t="shared" si="45"/>
        <v>26.789011264939592</v>
      </c>
      <c r="P86">
        <f t="shared" si="46"/>
        <v>-1375.9746318482098</v>
      </c>
      <c r="Q86">
        <f t="shared" si="47"/>
        <v>1303.836999999995</v>
      </c>
      <c r="R86">
        <f t="shared" si="48"/>
        <v>1735.8465265604327</v>
      </c>
      <c r="T86" t="s">
        <v>3</v>
      </c>
    </row>
    <row r="87" spans="1:20" x14ac:dyDescent="0.3">
      <c r="A87">
        <v>8000</v>
      </c>
      <c r="B87">
        <f>700+273</f>
        <v>973</v>
      </c>
      <c r="C87">
        <f t="shared" si="33"/>
        <v>-1765</v>
      </c>
      <c r="D87">
        <f t="shared" si="34"/>
        <v>2811.9700000000007</v>
      </c>
      <c r="E87">
        <f t="shared" si="35"/>
        <v>169586.95</v>
      </c>
      <c r="F87">
        <f t="shared" si="36"/>
        <v>-62640.903915000003</v>
      </c>
      <c r="G87">
        <f t="shared" si="37"/>
        <v>10766.198967833332</v>
      </c>
      <c r="H87">
        <f t="shared" si="38"/>
        <v>-128350.50081342927</v>
      </c>
      <c r="I87">
        <f t="shared" si="39"/>
        <v>11839.671120246661</v>
      </c>
      <c r="J87">
        <f t="shared" si="40"/>
        <v>1201.4153596507313</v>
      </c>
      <c r="K87">
        <f t="shared" si="41"/>
        <v>305.68669194255477</v>
      </c>
      <c r="L87">
        <f t="shared" si="42"/>
        <v>-100.14533</v>
      </c>
      <c r="M87">
        <f t="shared" si="43"/>
        <v>15.606537749999999</v>
      </c>
      <c r="N87">
        <f t="shared" si="44"/>
        <v>-246.78499458617804</v>
      </c>
      <c r="O87">
        <f t="shared" si="45"/>
        <v>27.378478952266168</v>
      </c>
      <c r="P87">
        <f t="shared" si="46"/>
        <v>-1694.3666890595387</v>
      </c>
      <c r="Q87">
        <f t="shared" si="47"/>
        <v>1303.836999999995</v>
      </c>
      <c r="R87">
        <f t="shared" si="48"/>
        <v>1857.8556705911883</v>
      </c>
      <c r="T87" t="s">
        <v>3</v>
      </c>
    </row>
    <row r="88" spans="1:20" x14ac:dyDescent="0.3">
      <c r="A88">
        <v>10000</v>
      </c>
      <c r="B88">
        <f>300+273</f>
        <v>573</v>
      </c>
      <c r="C88">
        <f t="shared" si="33"/>
        <v>-1765</v>
      </c>
      <c r="D88">
        <f t="shared" si="34"/>
        <v>1655.9700000000003</v>
      </c>
      <c r="E88">
        <f t="shared" si="35"/>
        <v>71982.950000000012</v>
      </c>
      <c r="F88">
        <f t="shared" si="36"/>
        <v>-18087.039115</v>
      </c>
      <c r="G88">
        <f t="shared" si="37"/>
        <v>1994.2158611666666</v>
      </c>
      <c r="H88">
        <f t="shared" si="38"/>
        <v>-64213.071017403745</v>
      </c>
      <c r="I88">
        <f t="shared" si="39"/>
        <v>8533.6547515913971</v>
      </c>
      <c r="J88">
        <f t="shared" si="40"/>
        <v>210.71048035433159</v>
      </c>
      <c r="K88">
        <f t="shared" si="41"/>
        <v>176.48379578391138</v>
      </c>
      <c r="L88">
        <f t="shared" si="42"/>
        <v>-42.507730000000002</v>
      </c>
      <c r="M88">
        <f t="shared" si="43"/>
        <v>4.5062577499999996</v>
      </c>
      <c r="N88">
        <f t="shared" si="44"/>
        <v>-160.88802918856879</v>
      </c>
      <c r="O88">
        <f t="shared" si="45"/>
        <v>22.794770027760865</v>
      </c>
      <c r="P88">
        <f t="shared" si="46"/>
        <v>-222.93388578827162</v>
      </c>
      <c r="Q88">
        <f t="shared" si="47"/>
        <v>1629.8369999999936</v>
      </c>
      <c r="R88">
        <f t="shared" si="48"/>
        <v>1508.5835945660538</v>
      </c>
      <c r="T88" t="s">
        <v>3</v>
      </c>
    </row>
    <row r="89" spans="1:20" x14ac:dyDescent="0.3">
      <c r="A89">
        <v>10000</v>
      </c>
      <c r="B89">
        <f>400+273</f>
        <v>673</v>
      </c>
      <c r="C89">
        <f t="shared" si="33"/>
        <v>-1765</v>
      </c>
      <c r="D89">
        <f t="shared" si="34"/>
        <v>1944.9700000000005</v>
      </c>
      <c r="E89">
        <f t="shared" si="35"/>
        <v>96383.950000000012</v>
      </c>
      <c r="F89">
        <f t="shared" si="36"/>
        <v>-27064.095314999999</v>
      </c>
      <c r="G89">
        <f t="shared" si="37"/>
        <v>3390.5906378333329</v>
      </c>
      <c r="H89">
        <f t="shared" si="38"/>
        <v>-81935.324245547294</v>
      </c>
      <c r="I89">
        <f t="shared" si="39"/>
        <v>9728.5856307524573</v>
      </c>
      <c r="J89">
        <f t="shared" si="40"/>
        <v>503.70670803850771</v>
      </c>
      <c r="K89">
        <f t="shared" si="41"/>
        <v>215.73514993495775</v>
      </c>
      <c r="L89">
        <f t="shared" si="42"/>
        <v>-56.91713</v>
      </c>
      <c r="M89">
        <f t="shared" si="43"/>
        <v>6.74282775</v>
      </c>
      <c r="N89">
        <f t="shared" si="44"/>
        <v>-189.42672317643093</v>
      </c>
      <c r="O89">
        <f t="shared" si="45"/>
        <v>24.725231527589298</v>
      </c>
      <c r="P89">
        <f t="shared" si="46"/>
        <v>-578.34661230615939</v>
      </c>
      <c r="Q89">
        <f t="shared" si="47"/>
        <v>1629.8369999999936</v>
      </c>
      <c r="R89">
        <f t="shared" si="48"/>
        <v>1735.1670957323424</v>
      </c>
      <c r="T89" t="s">
        <v>3</v>
      </c>
    </row>
    <row r="90" spans="1:20" x14ac:dyDescent="0.3">
      <c r="A90">
        <v>10000</v>
      </c>
      <c r="B90">
        <f>500+273</f>
        <v>773</v>
      </c>
      <c r="C90">
        <f t="shared" si="33"/>
        <v>-1765</v>
      </c>
      <c r="D90">
        <f t="shared" si="34"/>
        <v>2233.9700000000003</v>
      </c>
      <c r="E90">
        <f t="shared" si="35"/>
        <v>120784.95000000001</v>
      </c>
      <c r="F90">
        <f t="shared" si="36"/>
        <v>-37482.091515</v>
      </c>
      <c r="G90">
        <f t="shared" si="37"/>
        <v>5270.1794144999994</v>
      </c>
      <c r="H90">
        <f t="shared" si="38"/>
        <v>-98382.956738592708</v>
      </c>
      <c r="I90">
        <f t="shared" si="39"/>
        <v>10614.349400169387</v>
      </c>
      <c r="J90">
        <f t="shared" si="40"/>
        <v>804.43056107668599</v>
      </c>
      <c r="K90">
        <f t="shared" si="41"/>
        <v>249.53876269416463</v>
      </c>
      <c r="L90">
        <f t="shared" si="42"/>
        <v>-71.326530000000005</v>
      </c>
      <c r="M90">
        <f t="shared" si="43"/>
        <v>9.3383977500000004</v>
      </c>
      <c r="N90">
        <f t="shared" si="44"/>
        <v>-212.23046494893197</v>
      </c>
      <c r="O90">
        <f t="shared" si="45"/>
        <v>25.956241727498263</v>
      </c>
      <c r="P90">
        <f t="shared" si="46"/>
        <v>-986.66278317102365</v>
      </c>
      <c r="Q90">
        <f t="shared" si="47"/>
        <v>1629.8369999999936</v>
      </c>
      <c r="R90">
        <f t="shared" si="48"/>
        <v>1916.5747779056562</v>
      </c>
      <c r="T90" t="s">
        <v>3</v>
      </c>
    </row>
    <row r="91" spans="1:20" x14ac:dyDescent="0.3">
      <c r="A91">
        <v>10000</v>
      </c>
      <c r="B91">
        <f>600+273</f>
        <v>873</v>
      </c>
      <c r="C91">
        <f t="shared" si="33"/>
        <v>-1765</v>
      </c>
      <c r="D91">
        <f t="shared" si="34"/>
        <v>2522.9700000000007</v>
      </c>
      <c r="E91">
        <f t="shared" si="35"/>
        <v>145185.95000000001</v>
      </c>
      <c r="F91">
        <f t="shared" si="36"/>
        <v>-49341.027714999997</v>
      </c>
      <c r="G91">
        <f t="shared" si="37"/>
        <v>7704.7821911666661</v>
      </c>
      <c r="H91">
        <f t="shared" si="38"/>
        <v>-113796.87937063944</v>
      </c>
      <c r="I91">
        <f t="shared" si="39"/>
        <v>11297.189052881406</v>
      </c>
      <c r="J91">
        <f t="shared" si="40"/>
        <v>1050.0141584086468</v>
      </c>
      <c r="K91">
        <f t="shared" si="41"/>
        <v>279.22416702876899</v>
      </c>
      <c r="L91">
        <f t="shared" si="42"/>
        <v>-85.735929999999996</v>
      </c>
      <c r="M91">
        <f t="shared" si="43"/>
        <v>12.292967749999999</v>
      </c>
      <c r="N91">
        <f t="shared" si="44"/>
        <v>-230.99407099004512</v>
      </c>
      <c r="O91">
        <f t="shared" si="45"/>
        <v>26.789011264939592</v>
      </c>
      <c r="P91">
        <f t="shared" si="46"/>
        <v>-1375.9746318482098</v>
      </c>
      <c r="Q91">
        <f t="shared" si="47"/>
        <v>1629.8369999999936</v>
      </c>
      <c r="R91">
        <f t="shared" si="48"/>
        <v>2061.8465265604314</v>
      </c>
      <c r="T91" t="s">
        <v>3</v>
      </c>
    </row>
    <row r="92" spans="1:20" x14ac:dyDescent="0.3">
      <c r="A92">
        <v>10000</v>
      </c>
      <c r="B92">
        <f>700+273</f>
        <v>973</v>
      </c>
      <c r="C92">
        <f t="shared" si="33"/>
        <v>-1765</v>
      </c>
      <c r="D92">
        <f t="shared" si="34"/>
        <v>2811.9700000000007</v>
      </c>
      <c r="E92">
        <f t="shared" si="35"/>
        <v>169586.95</v>
      </c>
      <c r="F92">
        <f t="shared" si="36"/>
        <v>-62640.903915000003</v>
      </c>
      <c r="G92">
        <f t="shared" si="37"/>
        <v>10766.198967833332</v>
      </c>
      <c r="H92">
        <f t="shared" si="38"/>
        <v>-128350.50081342927</v>
      </c>
      <c r="I92">
        <f t="shared" si="39"/>
        <v>11839.671120246661</v>
      </c>
      <c r="J92">
        <f t="shared" si="40"/>
        <v>1201.4153596507313</v>
      </c>
      <c r="K92">
        <f t="shared" si="41"/>
        <v>305.68669194255477</v>
      </c>
      <c r="L92">
        <f t="shared" si="42"/>
        <v>-100.14533</v>
      </c>
      <c r="M92">
        <f t="shared" si="43"/>
        <v>15.606537749999999</v>
      </c>
      <c r="N92">
        <f t="shared" si="44"/>
        <v>-246.78499458617804</v>
      </c>
      <c r="O92">
        <f t="shared" si="45"/>
        <v>27.378478952266168</v>
      </c>
      <c r="P92">
        <f t="shared" si="46"/>
        <v>-1694.3666890595387</v>
      </c>
      <c r="Q92">
        <f t="shared" si="47"/>
        <v>1629.8369999999936</v>
      </c>
      <c r="R92">
        <f t="shared" si="48"/>
        <v>2183.8556705911869</v>
      </c>
      <c r="T92" t="s">
        <v>3</v>
      </c>
    </row>
    <row r="94" spans="1:20" x14ac:dyDescent="0.3">
      <c r="A94" t="s">
        <v>15</v>
      </c>
    </row>
    <row r="95" spans="1:20" x14ac:dyDescent="0.3">
      <c r="A95" t="s">
        <v>27</v>
      </c>
      <c r="B95" t="s">
        <v>26</v>
      </c>
      <c r="C95" t="s">
        <v>45</v>
      </c>
      <c r="D95" t="s">
        <v>46</v>
      </c>
      <c r="E95" t="s">
        <v>29</v>
      </c>
      <c r="F95" t="s">
        <v>30</v>
      </c>
      <c r="G95" t="s">
        <v>31</v>
      </c>
      <c r="H95" t="s">
        <v>32</v>
      </c>
      <c r="I95" s="2" t="s">
        <v>33</v>
      </c>
      <c r="J95" t="s">
        <v>47</v>
      </c>
      <c r="K95" t="s">
        <v>41</v>
      </c>
      <c r="L95" t="s">
        <v>37</v>
      </c>
      <c r="M95" t="s">
        <v>38</v>
      </c>
      <c r="N95" s="2" t="s">
        <v>39</v>
      </c>
      <c r="O95" s="2" t="s">
        <v>40</v>
      </c>
      <c r="P95" t="s">
        <v>48</v>
      </c>
      <c r="Q95" t="s">
        <v>49</v>
      </c>
      <c r="R95" t="s">
        <v>43</v>
      </c>
    </row>
    <row r="96" spans="1:20" x14ac:dyDescent="0.3">
      <c r="A96">
        <v>2000</v>
      </c>
      <c r="B96">
        <f>300+273</f>
        <v>573</v>
      </c>
      <c r="C96">
        <f>$B$12</f>
        <v>4205</v>
      </c>
      <c r="D96">
        <f>-B96*$C$12</f>
        <v>-5420.5799999999963</v>
      </c>
      <c r="E96">
        <f>D$20*(B96-278)</f>
        <v>-8168.5499999999993</v>
      </c>
      <c r="F96">
        <f>E$20*(B96^2-278^2)/2</f>
        <v>3170.6983499999988</v>
      </c>
      <c r="G96">
        <f>F$20*(B96^3-278^3)/3</f>
        <v>-629.92779570000016</v>
      </c>
      <c r="H96">
        <f>2*G$20*(B96^0.5-278^0.5)</f>
        <v>5561.3845529225018</v>
      </c>
      <c r="I96">
        <f>-H$20*(1/B96-1/278)</f>
        <v>0</v>
      </c>
      <c r="J96">
        <f>SUM(E96:I96)</f>
        <v>-66.394892777499081</v>
      </c>
      <c r="K96">
        <f>D$20*(LN(B96)-LN(278))</f>
        <v>-20.027196857737412</v>
      </c>
      <c r="L96">
        <f>E$20*(B96-278)</f>
        <v>7.4516999999999971</v>
      </c>
      <c r="M96">
        <f>F$20*(B96^2-278^2)/2</f>
        <v>-1.4234251500000004</v>
      </c>
      <c r="N96">
        <f>-2*G$20*(B96^-0.5-278^-0.5)</f>
        <v>13.934237782163434</v>
      </c>
      <c r="O96">
        <f>-H$20*(B96^-2-278^-2)/2</f>
        <v>0</v>
      </c>
      <c r="P96">
        <f>-B96*SUM(K96:O96)</f>
        <v>37.06406125389087</v>
      </c>
      <c r="Q96">
        <f>D$12*(A96-1)</f>
        <v>1487.2559999999996</v>
      </c>
      <c r="R96">
        <f>C96+D96+J96+P96+Q96</f>
        <v>242.3451684763952</v>
      </c>
      <c r="T96" t="s">
        <v>51</v>
      </c>
    </row>
    <row r="97" spans="1:20" x14ac:dyDescent="0.3">
      <c r="A97">
        <v>2000</v>
      </c>
      <c r="B97">
        <f>400+273</f>
        <v>673</v>
      </c>
      <c r="C97">
        <f t="shared" ref="C97:C120" si="49">$B$12</f>
        <v>4205</v>
      </c>
      <c r="D97">
        <f t="shared" ref="D97:D120" si="50">-B97*$C$12</f>
        <v>-6366.5799999999954</v>
      </c>
      <c r="E97">
        <f t="shared" ref="E97:E120" si="51">D$20*(B97-278)</f>
        <v>-10937.55</v>
      </c>
      <c r="F97">
        <f t="shared" ref="F97:F120" si="52">E$20*(B97^2-278^2)/2</f>
        <v>4744.3963499999982</v>
      </c>
      <c r="G97">
        <f t="shared" ref="G97:G120" si="53">F$20*(B97^3-278^3)/3</f>
        <v>-1071.0110817000002</v>
      </c>
      <c r="H97">
        <f t="shared" ref="H97:H120" si="54">2*G$20*(B97^0.5-278^0.5)</f>
        <v>7096.2786762586311</v>
      </c>
      <c r="I97">
        <f t="shared" ref="I97:I120" si="55">-H$20*(1/B97-1/278)</f>
        <v>0</v>
      </c>
      <c r="J97">
        <f t="shared" ref="J97:J120" si="56">SUM(E97:I97)</f>
        <v>-167.88605544137044</v>
      </c>
      <c r="K97">
        <f t="shared" ref="K97:K120" si="57">D$20*(LN(B97)-LN(278))</f>
        <v>-24.481399539768777</v>
      </c>
      <c r="L97">
        <f t="shared" ref="L97:L120" si="58">E$20*(B97-278)</f>
        <v>9.9776999999999969</v>
      </c>
      <c r="M97">
        <f t="shared" ref="M97:M120" si="59">F$20*(B97^2-278^2)/2</f>
        <v>-2.1299071500000006</v>
      </c>
      <c r="N97">
        <f t="shared" ref="N97:N120" si="60">-2*G$20*(B97^-0.5-278^-0.5)</f>
        <v>16.405925390153126</v>
      </c>
      <c r="O97">
        <f t="shared" ref="O97:O120" si="61">-H$20*(B97^-2-278^-2)/2</f>
        <v>0</v>
      </c>
      <c r="P97">
        <f t="shared" ref="P97:P120" si="62">-B97*SUM(K97:O97)</f>
        <v>153.2295146413349</v>
      </c>
      <c r="Q97">
        <f t="shared" ref="Q97:Q120" si="63">D$12*(A97-1)</f>
        <v>1487.2559999999996</v>
      </c>
      <c r="R97">
        <f t="shared" ref="R97:R120" si="64">C97+D97+J97+P97+Q97</f>
        <v>-688.98054080003135</v>
      </c>
      <c r="T97" t="s">
        <v>52</v>
      </c>
    </row>
    <row r="98" spans="1:20" x14ac:dyDescent="0.3">
      <c r="A98">
        <v>2000</v>
      </c>
      <c r="B98">
        <f>500+273</f>
        <v>773</v>
      </c>
      <c r="C98">
        <f t="shared" si="49"/>
        <v>4205</v>
      </c>
      <c r="D98">
        <f t="shared" si="50"/>
        <v>-7312.5799999999954</v>
      </c>
      <c r="E98">
        <f t="shared" si="51"/>
        <v>-13706.55</v>
      </c>
      <c r="F98">
        <f t="shared" si="52"/>
        <v>6570.6943499999979</v>
      </c>
      <c r="G98">
        <f t="shared" si="53"/>
        <v>-1664.7307677000006</v>
      </c>
      <c r="H98">
        <f t="shared" si="54"/>
        <v>8520.7800718417402</v>
      </c>
      <c r="I98">
        <f t="shared" si="55"/>
        <v>0</v>
      </c>
      <c r="J98">
        <f t="shared" si="56"/>
        <v>-279.80634585826192</v>
      </c>
      <c r="K98">
        <f t="shared" si="57"/>
        <v>-28.317398217291988</v>
      </c>
      <c r="L98">
        <f t="shared" si="58"/>
        <v>12.503699999999995</v>
      </c>
      <c r="M98">
        <f t="shared" si="59"/>
        <v>-2.9497891500000009</v>
      </c>
      <c r="N98">
        <f t="shared" si="60"/>
        <v>18.380918568847985</v>
      </c>
      <c r="O98">
        <f t="shared" si="61"/>
        <v>0</v>
      </c>
      <c r="P98">
        <f t="shared" si="62"/>
        <v>295.72568119721871</v>
      </c>
      <c r="Q98">
        <f t="shared" si="63"/>
        <v>1487.2559999999996</v>
      </c>
      <c r="R98">
        <f t="shared" si="64"/>
        <v>-1604.4046646610389</v>
      </c>
      <c r="T98" t="s">
        <v>52</v>
      </c>
    </row>
    <row r="99" spans="1:20" x14ac:dyDescent="0.3">
      <c r="A99">
        <v>2000</v>
      </c>
      <c r="B99">
        <f>600+273</f>
        <v>873</v>
      </c>
      <c r="C99">
        <f t="shared" si="49"/>
        <v>4205</v>
      </c>
      <c r="D99">
        <f t="shared" si="50"/>
        <v>-8258.5799999999945</v>
      </c>
      <c r="E99">
        <f t="shared" si="51"/>
        <v>-16475.55</v>
      </c>
      <c r="F99">
        <f t="shared" si="52"/>
        <v>8649.5923499999972</v>
      </c>
      <c r="G99">
        <f t="shared" si="53"/>
        <v>-2433.7668537000004</v>
      </c>
      <c r="H99">
        <f t="shared" si="54"/>
        <v>9855.7536195571847</v>
      </c>
      <c r="I99">
        <f t="shared" si="55"/>
        <v>0</v>
      </c>
      <c r="J99">
        <f t="shared" si="56"/>
        <v>-403.97088414281825</v>
      </c>
      <c r="K99">
        <f t="shared" si="57"/>
        <v>-31.686066903104841</v>
      </c>
      <c r="L99">
        <f t="shared" si="58"/>
        <v>15.029699999999995</v>
      </c>
      <c r="M99">
        <f t="shared" si="59"/>
        <v>-3.883071150000001</v>
      </c>
      <c r="N99">
        <f t="shared" si="60"/>
        <v>20.006002483085435</v>
      </c>
      <c r="O99">
        <f t="shared" si="61"/>
        <v>0</v>
      </c>
      <c r="P99">
        <f t="shared" si="62"/>
        <v>465.68925262694512</v>
      </c>
      <c r="Q99">
        <f t="shared" si="63"/>
        <v>1487.2559999999996</v>
      </c>
      <c r="R99">
        <f t="shared" si="64"/>
        <v>-2504.6056315158676</v>
      </c>
      <c r="T99" t="s">
        <v>52</v>
      </c>
    </row>
    <row r="100" spans="1:20" x14ac:dyDescent="0.3">
      <c r="A100">
        <v>2000</v>
      </c>
      <c r="B100">
        <f>700+273</f>
        <v>973</v>
      </c>
      <c r="C100">
        <f t="shared" si="49"/>
        <v>4205</v>
      </c>
      <c r="D100">
        <f t="shared" si="50"/>
        <v>-9204.5799999999945</v>
      </c>
      <c r="E100">
        <f t="shared" si="51"/>
        <v>-19244.55</v>
      </c>
      <c r="F100">
        <f t="shared" si="52"/>
        <v>10981.090349999997</v>
      </c>
      <c r="G100">
        <f t="shared" si="53"/>
        <v>-3400.7993397000009</v>
      </c>
      <c r="H100">
        <f t="shared" si="54"/>
        <v>11116.217948682268</v>
      </c>
      <c r="I100">
        <f t="shared" si="55"/>
        <v>0</v>
      </c>
      <c r="J100">
        <f t="shared" si="56"/>
        <v>-548.04104101773555</v>
      </c>
      <c r="K100">
        <f t="shared" si="57"/>
        <v>-34.689006597636741</v>
      </c>
      <c r="L100">
        <f t="shared" si="58"/>
        <v>17.555699999999995</v>
      </c>
      <c r="M100">
        <f t="shared" si="59"/>
        <v>-4.9297531500000016</v>
      </c>
      <c r="N100">
        <f t="shared" si="60"/>
        <v>21.373627441251841</v>
      </c>
      <c r="O100">
        <f t="shared" si="61"/>
        <v>0</v>
      </c>
      <c r="P100">
        <f t="shared" si="62"/>
        <v>670.81763411251609</v>
      </c>
      <c r="Q100">
        <f t="shared" si="63"/>
        <v>1487.2559999999996</v>
      </c>
      <c r="R100">
        <f t="shared" si="64"/>
        <v>-3389.5474069052143</v>
      </c>
      <c r="T100" t="s">
        <v>52</v>
      </c>
    </row>
    <row r="101" spans="1:20" x14ac:dyDescent="0.3">
      <c r="A101">
        <v>4000</v>
      </c>
      <c r="B101">
        <f>300+273</f>
        <v>573</v>
      </c>
      <c r="C101">
        <f t="shared" si="49"/>
        <v>4205</v>
      </c>
      <c r="D101">
        <f t="shared" si="50"/>
        <v>-5420.5799999999963</v>
      </c>
      <c r="E101">
        <f t="shared" si="51"/>
        <v>-8168.5499999999993</v>
      </c>
      <c r="F101">
        <f t="shared" si="52"/>
        <v>3170.6983499999988</v>
      </c>
      <c r="G101">
        <f t="shared" si="53"/>
        <v>-629.92779570000016</v>
      </c>
      <c r="H101">
        <f t="shared" si="54"/>
        <v>5561.3845529225018</v>
      </c>
      <c r="I101">
        <f t="shared" si="55"/>
        <v>0</v>
      </c>
      <c r="J101">
        <f t="shared" si="56"/>
        <v>-66.394892777499081</v>
      </c>
      <c r="K101">
        <f t="shared" si="57"/>
        <v>-20.027196857737412</v>
      </c>
      <c r="L101">
        <f t="shared" si="58"/>
        <v>7.4516999999999971</v>
      </c>
      <c r="M101">
        <f t="shared" si="59"/>
        <v>-1.4234251500000004</v>
      </c>
      <c r="N101">
        <f t="shared" si="60"/>
        <v>13.934237782163434</v>
      </c>
      <c r="O101">
        <f t="shared" si="61"/>
        <v>0</v>
      </c>
      <c r="P101">
        <f t="shared" si="62"/>
        <v>37.06406125389087</v>
      </c>
      <c r="Q101">
        <f t="shared" si="63"/>
        <v>2975.2559999999989</v>
      </c>
      <c r="R101">
        <f t="shared" si="64"/>
        <v>1730.3451684763945</v>
      </c>
      <c r="T101" t="s">
        <v>51</v>
      </c>
    </row>
    <row r="102" spans="1:20" x14ac:dyDescent="0.3">
      <c r="A102">
        <v>4000</v>
      </c>
      <c r="B102">
        <f>400+273</f>
        <v>673</v>
      </c>
      <c r="C102">
        <f t="shared" si="49"/>
        <v>4205</v>
      </c>
      <c r="D102">
        <f t="shared" si="50"/>
        <v>-6366.5799999999954</v>
      </c>
      <c r="E102">
        <f t="shared" si="51"/>
        <v>-10937.55</v>
      </c>
      <c r="F102">
        <f t="shared" si="52"/>
        <v>4744.3963499999982</v>
      </c>
      <c r="G102">
        <f t="shared" si="53"/>
        <v>-1071.0110817000002</v>
      </c>
      <c r="H102">
        <f t="shared" si="54"/>
        <v>7096.2786762586311</v>
      </c>
      <c r="I102">
        <f t="shared" si="55"/>
        <v>0</v>
      </c>
      <c r="J102">
        <f t="shared" si="56"/>
        <v>-167.88605544137044</v>
      </c>
      <c r="K102">
        <f t="shared" si="57"/>
        <v>-24.481399539768777</v>
      </c>
      <c r="L102">
        <f t="shared" si="58"/>
        <v>9.9776999999999969</v>
      </c>
      <c r="M102">
        <f t="shared" si="59"/>
        <v>-2.1299071500000006</v>
      </c>
      <c r="N102">
        <f t="shared" si="60"/>
        <v>16.405925390153126</v>
      </c>
      <c r="O102">
        <f t="shared" si="61"/>
        <v>0</v>
      </c>
      <c r="P102">
        <f t="shared" si="62"/>
        <v>153.2295146413349</v>
      </c>
      <c r="Q102">
        <f t="shared" si="63"/>
        <v>2975.2559999999989</v>
      </c>
      <c r="R102">
        <f t="shared" si="64"/>
        <v>799.01945919996797</v>
      </c>
      <c r="T102" t="s">
        <v>51</v>
      </c>
    </row>
    <row r="103" spans="1:20" x14ac:dyDescent="0.3">
      <c r="A103">
        <v>4000</v>
      </c>
      <c r="B103">
        <f>500+273</f>
        <v>773</v>
      </c>
      <c r="C103">
        <f t="shared" si="49"/>
        <v>4205</v>
      </c>
      <c r="D103">
        <f t="shared" si="50"/>
        <v>-7312.5799999999954</v>
      </c>
      <c r="E103">
        <f t="shared" si="51"/>
        <v>-13706.55</v>
      </c>
      <c r="F103">
        <f t="shared" si="52"/>
        <v>6570.6943499999979</v>
      </c>
      <c r="G103">
        <f t="shared" si="53"/>
        <v>-1664.7307677000006</v>
      </c>
      <c r="H103">
        <f t="shared" si="54"/>
        <v>8520.7800718417402</v>
      </c>
      <c r="I103">
        <f t="shared" si="55"/>
        <v>0</v>
      </c>
      <c r="J103">
        <f t="shared" si="56"/>
        <v>-279.80634585826192</v>
      </c>
      <c r="K103">
        <f t="shared" si="57"/>
        <v>-28.317398217291988</v>
      </c>
      <c r="L103">
        <f t="shared" si="58"/>
        <v>12.503699999999995</v>
      </c>
      <c r="M103">
        <f t="shared" si="59"/>
        <v>-2.9497891500000009</v>
      </c>
      <c r="N103">
        <f t="shared" si="60"/>
        <v>18.380918568847985</v>
      </c>
      <c r="O103">
        <f t="shared" si="61"/>
        <v>0</v>
      </c>
      <c r="P103">
        <f t="shared" si="62"/>
        <v>295.72568119721871</v>
      </c>
      <c r="Q103">
        <f t="shared" si="63"/>
        <v>2975.2559999999989</v>
      </c>
      <c r="R103">
        <f t="shared" si="64"/>
        <v>-116.40466466103953</v>
      </c>
      <c r="T103" t="s">
        <v>52</v>
      </c>
    </row>
    <row r="104" spans="1:20" x14ac:dyDescent="0.3">
      <c r="A104">
        <v>4000</v>
      </c>
      <c r="B104">
        <f>600+273</f>
        <v>873</v>
      </c>
      <c r="C104">
        <f t="shared" si="49"/>
        <v>4205</v>
      </c>
      <c r="D104">
        <f t="shared" si="50"/>
        <v>-8258.5799999999945</v>
      </c>
      <c r="E104">
        <f t="shared" si="51"/>
        <v>-16475.55</v>
      </c>
      <c r="F104">
        <f t="shared" si="52"/>
        <v>8649.5923499999972</v>
      </c>
      <c r="G104">
        <f t="shared" si="53"/>
        <v>-2433.7668537000004</v>
      </c>
      <c r="H104">
        <f t="shared" si="54"/>
        <v>9855.7536195571847</v>
      </c>
      <c r="I104">
        <f t="shared" si="55"/>
        <v>0</v>
      </c>
      <c r="J104">
        <f t="shared" si="56"/>
        <v>-403.97088414281825</v>
      </c>
      <c r="K104">
        <f t="shared" si="57"/>
        <v>-31.686066903104841</v>
      </c>
      <c r="L104">
        <f t="shared" si="58"/>
        <v>15.029699999999995</v>
      </c>
      <c r="M104">
        <f t="shared" si="59"/>
        <v>-3.883071150000001</v>
      </c>
      <c r="N104">
        <f t="shared" si="60"/>
        <v>20.006002483085435</v>
      </c>
      <c r="O104">
        <f t="shared" si="61"/>
        <v>0</v>
      </c>
      <c r="P104">
        <f t="shared" si="62"/>
        <v>465.68925262694512</v>
      </c>
      <c r="Q104">
        <f t="shared" si="63"/>
        <v>2975.2559999999989</v>
      </c>
      <c r="R104">
        <f t="shared" si="64"/>
        <v>-1016.6056315158685</v>
      </c>
      <c r="T104" t="s">
        <v>52</v>
      </c>
    </row>
    <row r="105" spans="1:20" x14ac:dyDescent="0.3">
      <c r="A105">
        <v>4000</v>
      </c>
      <c r="B105">
        <f>700+273</f>
        <v>973</v>
      </c>
      <c r="C105">
        <f t="shared" si="49"/>
        <v>4205</v>
      </c>
      <c r="D105">
        <f t="shared" si="50"/>
        <v>-9204.5799999999945</v>
      </c>
      <c r="E105">
        <f t="shared" si="51"/>
        <v>-19244.55</v>
      </c>
      <c r="F105">
        <f t="shared" si="52"/>
        <v>10981.090349999997</v>
      </c>
      <c r="G105">
        <f t="shared" si="53"/>
        <v>-3400.7993397000009</v>
      </c>
      <c r="H105">
        <f t="shared" si="54"/>
        <v>11116.217948682268</v>
      </c>
      <c r="I105">
        <f t="shared" si="55"/>
        <v>0</v>
      </c>
      <c r="J105">
        <f t="shared" si="56"/>
        <v>-548.04104101773555</v>
      </c>
      <c r="K105">
        <f t="shared" si="57"/>
        <v>-34.689006597636741</v>
      </c>
      <c r="L105">
        <f t="shared" si="58"/>
        <v>17.555699999999995</v>
      </c>
      <c r="M105">
        <f t="shared" si="59"/>
        <v>-4.9297531500000016</v>
      </c>
      <c r="N105">
        <f t="shared" si="60"/>
        <v>21.373627441251841</v>
      </c>
      <c r="O105">
        <f t="shared" si="61"/>
        <v>0</v>
      </c>
      <c r="P105">
        <f t="shared" si="62"/>
        <v>670.81763411251609</v>
      </c>
      <c r="Q105">
        <f t="shared" si="63"/>
        <v>2975.2559999999989</v>
      </c>
      <c r="R105">
        <f t="shared" si="64"/>
        <v>-1901.5474069052148</v>
      </c>
      <c r="T105" t="s">
        <v>52</v>
      </c>
    </row>
    <row r="106" spans="1:20" x14ac:dyDescent="0.3">
      <c r="A106">
        <v>6000</v>
      </c>
      <c r="B106">
        <f>300+273</f>
        <v>573</v>
      </c>
      <c r="C106">
        <f t="shared" si="49"/>
        <v>4205</v>
      </c>
      <c r="D106">
        <f t="shared" si="50"/>
        <v>-5420.5799999999963</v>
      </c>
      <c r="E106">
        <f t="shared" si="51"/>
        <v>-8168.5499999999993</v>
      </c>
      <c r="F106">
        <f t="shared" si="52"/>
        <v>3170.6983499999988</v>
      </c>
      <c r="G106">
        <f t="shared" si="53"/>
        <v>-629.92779570000016</v>
      </c>
      <c r="H106">
        <f t="shared" si="54"/>
        <v>5561.3845529225018</v>
      </c>
      <c r="I106">
        <f t="shared" si="55"/>
        <v>0</v>
      </c>
      <c r="J106">
        <f t="shared" si="56"/>
        <v>-66.394892777499081</v>
      </c>
      <c r="K106">
        <f t="shared" si="57"/>
        <v>-20.027196857737412</v>
      </c>
      <c r="L106">
        <f t="shared" si="58"/>
        <v>7.4516999999999971</v>
      </c>
      <c r="M106">
        <f t="shared" si="59"/>
        <v>-1.4234251500000004</v>
      </c>
      <c r="N106">
        <f t="shared" si="60"/>
        <v>13.934237782163434</v>
      </c>
      <c r="O106">
        <f t="shared" si="61"/>
        <v>0</v>
      </c>
      <c r="P106">
        <f t="shared" si="62"/>
        <v>37.06406125389087</v>
      </c>
      <c r="Q106">
        <f t="shared" si="63"/>
        <v>4463.2559999999985</v>
      </c>
      <c r="R106">
        <f t="shared" si="64"/>
        <v>3218.3451684763941</v>
      </c>
      <c r="T106" t="s">
        <v>51</v>
      </c>
    </row>
    <row r="107" spans="1:20" x14ac:dyDescent="0.3">
      <c r="A107">
        <v>6000</v>
      </c>
      <c r="B107">
        <f>400+273</f>
        <v>673</v>
      </c>
      <c r="C107">
        <f t="shared" si="49"/>
        <v>4205</v>
      </c>
      <c r="D107">
        <f t="shared" si="50"/>
        <v>-6366.5799999999954</v>
      </c>
      <c r="E107">
        <f t="shared" si="51"/>
        <v>-10937.55</v>
      </c>
      <c r="F107">
        <f t="shared" si="52"/>
        <v>4744.3963499999982</v>
      </c>
      <c r="G107">
        <f t="shared" si="53"/>
        <v>-1071.0110817000002</v>
      </c>
      <c r="H107">
        <f t="shared" si="54"/>
        <v>7096.2786762586311</v>
      </c>
      <c r="I107">
        <f t="shared" si="55"/>
        <v>0</v>
      </c>
      <c r="J107">
        <f t="shared" si="56"/>
        <v>-167.88605544137044</v>
      </c>
      <c r="K107">
        <f t="shared" si="57"/>
        <v>-24.481399539768777</v>
      </c>
      <c r="L107">
        <f t="shared" si="58"/>
        <v>9.9776999999999969</v>
      </c>
      <c r="M107">
        <f t="shared" si="59"/>
        <v>-2.1299071500000006</v>
      </c>
      <c r="N107">
        <f t="shared" si="60"/>
        <v>16.405925390153126</v>
      </c>
      <c r="O107">
        <f t="shared" si="61"/>
        <v>0</v>
      </c>
      <c r="P107">
        <f t="shared" si="62"/>
        <v>153.2295146413349</v>
      </c>
      <c r="Q107">
        <f t="shared" si="63"/>
        <v>4463.2559999999985</v>
      </c>
      <c r="R107">
        <f t="shared" si="64"/>
        <v>2287.0194591999675</v>
      </c>
      <c r="T107" t="s">
        <v>51</v>
      </c>
    </row>
    <row r="108" spans="1:20" x14ac:dyDescent="0.3">
      <c r="A108">
        <v>6000</v>
      </c>
      <c r="B108">
        <f>500+273</f>
        <v>773</v>
      </c>
      <c r="C108">
        <f t="shared" si="49"/>
        <v>4205</v>
      </c>
      <c r="D108">
        <f t="shared" si="50"/>
        <v>-7312.5799999999954</v>
      </c>
      <c r="E108">
        <f t="shared" si="51"/>
        <v>-13706.55</v>
      </c>
      <c r="F108">
        <f t="shared" si="52"/>
        <v>6570.6943499999979</v>
      </c>
      <c r="G108">
        <f t="shared" si="53"/>
        <v>-1664.7307677000006</v>
      </c>
      <c r="H108">
        <f t="shared" si="54"/>
        <v>8520.7800718417402</v>
      </c>
      <c r="I108">
        <f t="shared" si="55"/>
        <v>0</v>
      </c>
      <c r="J108">
        <f t="shared" si="56"/>
        <v>-279.80634585826192</v>
      </c>
      <c r="K108">
        <f t="shared" si="57"/>
        <v>-28.317398217291988</v>
      </c>
      <c r="L108">
        <f t="shared" si="58"/>
        <v>12.503699999999995</v>
      </c>
      <c r="M108">
        <f t="shared" si="59"/>
        <v>-2.9497891500000009</v>
      </c>
      <c r="N108">
        <f t="shared" si="60"/>
        <v>18.380918568847985</v>
      </c>
      <c r="O108">
        <f t="shared" si="61"/>
        <v>0</v>
      </c>
      <c r="P108">
        <f t="shared" si="62"/>
        <v>295.72568119721871</v>
      </c>
      <c r="Q108">
        <f t="shared" si="63"/>
        <v>4463.2559999999985</v>
      </c>
      <c r="R108">
        <f t="shared" si="64"/>
        <v>1371.59533533896</v>
      </c>
      <c r="T108" t="s">
        <v>51</v>
      </c>
    </row>
    <row r="109" spans="1:20" x14ac:dyDescent="0.3">
      <c r="A109">
        <v>6000</v>
      </c>
      <c r="B109">
        <f>600+273</f>
        <v>873</v>
      </c>
      <c r="C109">
        <f t="shared" si="49"/>
        <v>4205</v>
      </c>
      <c r="D109">
        <f t="shared" si="50"/>
        <v>-8258.5799999999945</v>
      </c>
      <c r="E109">
        <f t="shared" si="51"/>
        <v>-16475.55</v>
      </c>
      <c r="F109">
        <f t="shared" si="52"/>
        <v>8649.5923499999972</v>
      </c>
      <c r="G109">
        <f t="shared" si="53"/>
        <v>-2433.7668537000004</v>
      </c>
      <c r="H109">
        <f t="shared" si="54"/>
        <v>9855.7536195571847</v>
      </c>
      <c r="I109">
        <f t="shared" si="55"/>
        <v>0</v>
      </c>
      <c r="J109">
        <f t="shared" si="56"/>
        <v>-403.97088414281825</v>
      </c>
      <c r="K109">
        <f t="shared" si="57"/>
        <v>-31.686066903104841</v>
      </c>
      <c r="L109">
        <f t="shared" si="58"/>
        <v>15.029699999999995</v>
      </c>
      <c r="M109">
        <f t="shared" si="59"/>
        <v>-3.883071150000001</v>
      </c>
      <c r="N109">
        <f t="shared" si="60"/>
        <v>20.006002483085435</v>
      </c>
      <c r="O109">
        <f t="shared" si="61"/>
        <v>0</v>
      </c>
      <c r="P109">
        <f t="shared" si="62"/>
        <v>465.68925262694512</v>
      </c>
      <c r="Q109">
        <f t="shared" si="63"/>
        <v>4463.2559999999985</v>
      </c>
      <c r="R109">
        <f t="shared" si="64"/>
        <v>471.39436848413106</v>
      </c>
      <c r="T109" t="s">
        <v>51</v>
      </c>
    </row>
    <row r="110" spans="1:20" x14ac:dyDescent="0.3">
      <c r="A110">
        <v>6000</v>
      </c>
      <c r="B110">
        <f>700+273</f>
        <v>973</v>
      </c>
      <c r="C110">
        <f t="shared" si="49"/>
        <v>4205</v>
      </c>
      <c r="D110">
        <f t="shared" si="50"/>
        <v>-9204.5799999999945</v>
      </c>
      <c r="E110">
        <f t="shared" si="51"/>
        <v>-19244.55</v>
      </c>
      <c r="F110">
        <f t="shared" si="52"/>
        <v>10981.090349999997</v>
      </c>
      <c r="G110">
        <f t="shared" si="53"/>
        <v>-3400.7993397000009</v>
      </c>
      <c r="H110">
        <f t="shared" si="54"/>
        <v>11116.217948682268</v>
      </c>
      <c r="I110">
        <f t="shared" si="55"/>
        <v>0</v>
      </c>
      <c r="J110">
        <f t="shared" si="56"/>
        <v>-548.04104101773555</v>
      </c>
      <c r="K110">
        <f t="shared" si="57"/>
        <v>-34.689006597636741</v>
      </c>
      <c r="L110">
        <f t="shared" si="58"/>
        <v>17.555699999999995</v>
      </c>
      <c r="M110">
        <f t="shared" si="59"/>
        <v>-4.9297531500000016</v>
      </c>
      <c r="N110">
        <f t="shared" si="60"/>
        <v>21.373627441251841</v>
      </c>
      <c r="O110">
        <f t="shared" si="61"/>
        <v>0</v>
      </c>
      <c r="P110">
        <f t="shared" si="62"/>
        <v>670.81763411251609</v>
      </c>
      <c r="Q110">
        <f t="shared" si="63"/>
        <v>4463.2559999999985</v>
      </c>
      <c r="R110">
        <f t="shared" si="64"/>
        <v>-413.54740690521521</v>
      </c>
      <c r="T110" t="s">
        <v>52</v>
      </c>
    </row>
    <row r="111" spans="1:20" x14ac:dyDescent="0.3">
      <c r="A111">
        <v>8000</v>
      </c>
      <c r="B111">
        <f>300+273</f>
        <v>573</v>
      </c>
      <c r="C111">
        <f t="shared" si="49"/>
        <v>4205</v>
      </c>
      <c r="D111">
        <f t="shared" si="50"/>
        <v>-5420.5799999999963</v>
      </c>
      <c r="E111">
        <f t="shared" si="51"/>
        <v>-8168.5499999999993</v>
      </c>
      <c r="F111">
        <f t="shared" si="52"/>
        <v>3170.6983499999988</v>
      </c>
      <c r="G111">
        <f t="shared" si="53"/>
        <v>-629.92779570000016</v>
      </c>
      <c r="H111">
        <f t="shared" si="54"/>
        <v>5561.3845529225018</v>
      </c>
      <c r="I111">
        <f t="shared" si="55"/>
        <v>0</v>
      </c>
      <c r="J111">
        <f t="shared" si="56"/>
        <v>-66.394892777499081</v>
      </c>
      <c r="K111">
        <f t="shared" si="57"/>
        <v>-20.027196857737412</v>
      </c>
      <c r="L111">
        <f t="shared" si="58"/>
        <v>7.4516999999999971</v>
      </c>
      <c r="M111">
        <f t="shared" si="59"/>
        <v>-1.4234251500000004</v>
      </c>
      <c r="N111">
        <f t="shared" si="60"/>
        <v>13.934237782163434</v>
      </c>
      <c r="O111">
        <f t="shared" si="61"/>
        <v>0</v>
      </c>
      <c r="P111">
        <f t="shared" si="62"/>
        <v>37.06406125389087</v>
      </c>
      <c r="Q111">
        <f t="shared" si="63"/>
        <v>5951.2559999999985</v>
      </c>
      <c r="R111">
        <f t="shared" si="64"/>
        <v>4706.3451684763941</v>
      </c>
      <c r="T111" t="s">
        <v>51</v>
      </c>
    </row>
    <row r="112" spans="1:20" x14ac:dyDescent="0.3">
      <c r="A112">
        <v>8000</v>
      </c>
      <c r="B112">
        <f>400+273</f>
        <v>673</v>
      </c>
      <c r="C112">
        <f t="shared" si="49"/>
        <v>4205</v>
      </c>
      <c r="D112">
        <f t="shared" si="50"/>
        <v>-6366.5799999999954</v>
      </c>
      <c r="E112">
        <f t="shared" si="51"/>
        <v>-10937.55</v>
      </c>
      <c r="F112">
        <f t="shared" si="52"/>
        <v>4744.3963499999982</v>
      </c>
      <c r="G112">
        <f t="shared" si="53"/>
        <v>-1071.0110817000002</v>
      </c>
      <c r="H112">
        <f t="shared" si="54"/>
        <v>7096.2786762586311</v>
      </c>
      <c r="I112">
        <f t="shared" si="55"/>
        <v>0</v>
      </c>
      <c r="J112">
        <f t="shared" si="56"/>
        <v>-167.88605544137044</v>
      </c>
      <c r="K112">
        <f t="shared" si="57"/>
        <v>-24.481399539768777</v>
      </c>
      <c r="L112">
        <f t="shared" si="58"/>
        <v>9.9776999999999969</v>
      </c>
      <c r="M112">
        <f t="shared" si="59"/>
        <v>-2.1299071500000006</v>
      </c>
      <c r="N112">
        <f t="shared" si="60"/>
        <v>16.405925390153126</v>
      </c>
      <c r="O112">
        <f t="shared" si="61"/>
        <v>0</v>
      </c>
      <c r="P112">
        <f t="shared" si="62"/>
        <v>153.2295146413349</v>
      </c>
      <c r="Q112">
        <f t="shared" si="63"/>
        <v>5951.2559999999985</v>
      </c>
      <c r="R112">
        <f t="shared" si="64"/>
        <v>3775.0194591999675</v>
      </c>
      <c r="T112" t="s">
        <v>51</v>
      </c>
    </row>
    <row r="113" spans="1:20" x14ac:dyDescent="0.3">
      <c r="A113">
        <v>8000</v>
      </c>
      <c r="B113">
        <f>500+273</f>
        <v>773</v>
      </c>
      <c r="C113">
        <f t="shared" si="49"/>
        <v>4205</v>
      </c>
      <c r="D113">
        <f t="shared" si="50"/>
        <v>-7312.5799999999954</v>
      </c>
      <c r="E113">
        <f t="shared" si="51"/>
        <v>-13706.55</v>
      </c>
      <c r="F113">
        <f t="shared" si="52"/>
        <v>6570.6943499999979</v>
      </c>
      <c r="G113">
        <f t="shared" si="53"/>
        <v>-1664.7307677000006</v>
      </c>
      <c r="H113">
        <f t="shared" si="54"/>
        <v>8520.7800718417402</v>
      </c>
      <c r="I113">
        <f t="shared" si="55"/>
        <v>0</v>
      </c>
      <c r="J113">
        <f t="shared" si="56"/>
        <v>-279.80634585826192</v>
      </c>
      <c r="K113">
        <f t="shared" si="57"/>
        <v>-28.317398217291988</v>
      </c>
      <c r="L113">
        <f t="shared" si="58"/>
        <v>12.503699999999995</v>
      </c>
      <c r="M113">
        <f t="shared" si="59"/>
        <v>-2.9497891500000009</v>
      </c>
      <c r="N113">
        <f t="shared" si="60"/>
        <v>18.380918568847985</v>
      </c>
      <c r="O113">
        <f t="shared" si="61"/>
        <v>0</v>
      </c>
      <c r="P113">
        <f t="shared" si="62"/>
        <v>295.72568119721871</v>
      </c>
      <c r="Q113">
        <f t="shared" si="63"/>
        <v>5951.2559999999985</v>
      </c>
      <c r="R113">
        <f t="shared" si="64"/>
        <v>2859.59533533896</v>
      </c>
      <c r="T113" t="s">
        <v>51</v>
      </c>
    </row>
    <row r="114" spans="1:20" x14ac:dyDescent="0.3">
      <c r="A114">
        <v>8000</v>
      </c>
      <c r="B114">
        <f>600+273</f>
        <v>873</v>
      </c>
      <c r="C114">
        <f t="shared" si="49"/>
        <v>4205</v>
      </c>
      <c r="D114">
        <f t="shared" si="50"/>
        <v>-8258.5799999999945</v>
      </c>
      <c r="E114">
        <f t="shared" si="51"/>
        <v>-16475.55</v>
      </c>
      <c r="F114">
        <f t="shared" si="52"/>
        <v>8649.5923499999972</v>
      </c>
      <c r="G114">
        <f t="shared" si="53"/>
        <v>-2433.7668537000004</v>
      </c>
      <c r="H114">
        <f t="shared" si="54"/>
        <v>9855.7536195571847</v>
      </c>
      <c r="I114">
        <f t="shared" si="55"/>
        <v>0</v>
      </c>
      <c r="J114">
        <f t="shared" si="56"/>
        <v>-403.97088414281825</v>
      </c>
      <c r="K114">
        <f t="shared" si="57"/>
        <v>-31.686066903104841</v>
      </c>
      <c r="L114">
        <f t="shared" si="58"/>
        <v>15.029699999999995</v>
      </c>
      <c r="M114">
        <f t="shared" si="59"/>
        <v>-3.883071150000001</v>
      </c>
      <c r="N114">
        <f t="shared" si="60"/>
        <v>20.006002483085435</v>
      </c>
      <c r="O114">
        <f t="shared" si="61"/>
        <v>0</v>
      </c>
      <c r="P114">
        <f t="shared" si="62"/>
        <v>465.68925262694512</v>
      </c>
      <c r="Q114">
        <f t="shared" si="63"/>
        <v>5951.2559999999985</v>
      </c>
      <c r="R114">
        <f t="shared" si="64"/>
        <v>1959.3943684841311</v>
      </c>
      <c r="T114" t="s">
        <v>51</v>
      </c>
    </row>
    <row r="115" spans="1:20" x14ac:dyDescent="0.3">
      <c r="A115">
        <v>8000</v>
      </c>
      <c r="B115">
        <f>700+273</f>
        <v>973</v>
      </c>
      <c r="C115">
        <f t="shared" si="49"/>
        <v>4205</v>
      </c>
      <c r="D115">
        <f t="shared" si="50"/>
        <v>-9204.5799999999945</v>
      </c>
      <c r="E115">
        <f t="shared" si="51"/>
        <v>-19244.55</v>
      </c>
      <c r="F115">
        <f t="shared" si="52"/>
        <v>10981.090349999997</v>
      </c>
      <c r="G115">
        <f t="shared" si="53"/>
        <v>-3400.7993397000009</v>
      </c>
      <c r="H115">
        <f t="shared" si="54"/>
        <v>11116.217948682268</v>
      </c>
      <c r="I115">
        <f t="shared" si="55"/>
        <v>0</v>
      </c>
      <c r="J115">
        <f t="shared" si="56"/>
        <v>-548.04104101773555</v>
      </c>
      <c r="K115">
        <f t="shared" si="57"/>
        <v>-34.689006597636741</v>
      </c>
      <c r="L115">
        <f t="shared" si="58"/>
        <v>17.555699999999995</v>
      </c>
      <c r="M115">
        <f t="shared" si="59"/>
        <v>-4.9297531500000016</v>
      </c>
      <c r="N115">
        <f t="shared" si="60"/>
        <v>21.373627441251841</v>
      </c>
      <c r="O115">
        <f t="shared" si="61"/>
        <v>0</v>
      </c>
      <c r="P115">
        <f t="shared" si="62"/>
        <v>670.81763411251609</v>
      </c>
      <c r="Q115">
        <f t="shared" si="63"/>
        <v>5951.2559999999985</v>
      </c>
      <c r="R115">
        <f t="shared" si="64"/>
        <v>1074.4525930947848</v>
      </c>
      <c r="T115" t="s">
        <v>51</v>
      </c>
    </row>
    <row r="116" spans="1:20" x14ac:dyDescent="0.3">
      <c r="A116">
        <v>10000</v>
      </c>
      <c r="B116">
        <f>300+273</f>
        <v>573</v>
      </c>
      <c r="C116">
        <f t="shared" si="49"/>
        <v>4205</v>
      </c>
      <c r="D116">
        <f t="shared" si="50"/>
        <v>-5420.5799999999963</v>
      </c>
      <c r="E116">
        <f t="shared" si="51"/>
        <v>-8168.5499999999993</v>
      </c>
      <c r="F116">
        <f t="shared" si="52"/>
        <v>3170.6983499999988</v>
      </c>
      <c r="G116">
        <f t="shared" si="53"/>
        <v>-629.92779570000016</v>
      </c>
      <c r="H116">
        <f t="shared" si="54"/>
        <v>5561.3845529225018</v>
      </c>
      <c r="I116">
        <f t="shared" si="55"/>
        <v>0</v>
      </c>
      <c r="J116">
        <f t="shared" si="56"/>
        <v>-66.394892777499081</v>
      </c>
      <c r="K116">
        <f t="shared" si="57"/>
        <v>-20.027196857737412</v>
      </c>
      <c r="L116">
        <f t="shared" si="58"/>
        <v>7.4516999999999971</v>
      </c>
      <c r="M116">
        <f t="shared" si="59"/>
        <v>-1.4234251500000004</v>
      </c>
      <c r="N116">
        <f t="shared" si="60"/>
        <v>13.934237782163434</v>
      </c>
      <c r="O116">
        <f t="shared" si="61"/>
        <v>0</v>
      </c>
      <c r="P116">
        <f t="shared" si="62"/>
        <v>37.06406125389087</v>
      </c>
      <c r="Q116">
        <f t="shared" si="63"/>
        <v>7439.2559999999976</v>
      </c>
      <c r="R116">
        <f t="shared" si="64"/>
        <v>6194.3451684763932</v>
      </c>
      <c r="T116" t="s">
        <v>51</v>
      </c>
    </row>
    <row r="117" spans="1:20" x14ac:dyDescent="0.3">
      <c r="A117">
        <v>10000</v>
      </c>
      <c r="B117">
        <f>400+273</f>
        <v>673</v>
      </c>
      <c r="C117">
        <f t="shared" si="49"/>
        <v>4205</v>
      </c>
      <c r="D117">
        <f t="shared" si="50"/>
        <v>-6366.5799999999954</v>
      </c>
      <c r="E117">
        <f t="shared" si="51"/>
        <v>-10937.55</v>
      </c>
      <c r="F117">
        <f t="shared" si="52"/>
        <v>4744.3963499999982</v>
      </c>
      <c r="G117">
        <f t="shared" si="53"/>
        <v>-1071.0110817000002</v>
      </c>
      <c r="H117">
        <f t="shared" si="54"/>
        <v>7096.2786762586311</v>
      </c>
      <c r="I117">
        <f t="shared" si="55"/>
        <v>0</v>
      </c>
      <c r="J117">
        <f t="shared" si="56"/>
        <v>-167.88605544137044</v>
      </c>
      <c r="K117">
        <f t="shared" si="57"/>
        <v>-24.481399539768777</v>
      </c>
      <c r="L117">
        <f t="shared" si="58"/>
        <v>9.9776999999999969</v>
      </c>
      <c r="M117">
        <f t="shared" si="59"/>
        <v>-2.1299071500000006</v>
      </c>
      <c r="N117">
        <f t="shared" si="60"/>
        <v>16.405925390153126</v>
      </c>
      <c r="O117">
        <f t="shared" si="61"/>
        <v>0</v>
      </c>
      <c r="P117">
        <f t="shared" si="62"/>
        <v>153.2295146413349</v>
      </c>
      <c r="Q117">
        <f t="shared" si="63"/>
        <v>7439.2559999999976</v>
      </c>
      <c r="R117">
        <f t="shared" si="64"/>
        <v>5263.0194591999661</v>
      </c>
      <c r="T117" t="s">
        <v>51</v>
      </c>
    </row>
    <row r="118" spans="1:20" x14ac:dyDescent="0.3">
      <c r="A118">
        <v>10000</v>
      </c>
      <c r="B118">
        <f>500+273</f>
        <v>773</v>
      </c>
      <c r="C118">
        <f t="shared" si="49"/>
        <v>4205</v>
      </c>
      <c r="D118">
        <f t="shared" si="50"/>
        <v>-7312.5799999999954</v>
      </c>
      <c r="E118">
        <f t="shared" si="51"/>
        <v>-13706.55</v>
      </c>
      <c r="F118">
        <f t="shared" si="52"/>
        <v>6570.6943499999979</v>
      </c>
      <c r="G118">
        <f t="shared" si="53"/>
        <v>-1664.7307677000006</v>
      </c>
      <c r="H118">
        <f t="shared" si="54"/>
        <v>8520.7800718417402</v>
      </c>
      <c r="I118">
        <f t="shared" si="55"/>
        <v>0</v>
      </c>
      <c r="J118">
        <f t="shared" si="56"/>
        <v>-279.80634585826192</v>
      </c>
      <c r="K118">
        <f t="shared" si="57"/>
        <v>-28.317398217291988</v>
      </c>
      <c r="L118">
        <f t="shared" si="58"/>
        <v>12.503699999999995</v>
      </c>
      <c r="M118">
        <f t="shared" si="59"/>
        <v>-2.9497891500000009</v>
      </c>
      <c r="N118">
        <f t="shared" si="60"/>
        <v>18.380918568847985</v>
      </c>
      <c r="O118">
        <f t="shared" si="61"/>
        <v>0</v>
      </c>
      <c r="P118">
        <f t="shared" si="62"/>
        <v>295.72568119721871</v>
      </c>
      <c r="Q118">
        <f t="shared" si="63"/>
        <v>7439.2559999999976</v>
      </c>
      <c r="R118">
        <f t="shared" si="64"/>
        <v>4347.5953353389596</v>
      </c>
      <c r="T118" t="s">
        <v>51</v>
      </c>
    </row>
    <row r="119" spans="1:20" x14ac:dyDescent="0.3">
      <c r="A119">
        <v>10000</v>
      </c>
      <c r="B119">
        <f>600+273</f>
        <v>873</v>
      </c>
      <c r="C119">
        <f t="shared" si="49"/>
        <v>4205</v>
      </c>
      <c r="D119">
        <f t="shared" si="50"/>
        <v>-8258.5799999999945</v>
      </c>
      <c r="E119">
        <f t="shared" si="51"/>
        <v>-16475.55</v>
      </c>
      <c r="F119">
        <f t="shared" si="52"/>
        <v>8649.5923499999972</v>
      </c>
      <c r="G119">
        <f t="shared" si="53"/>
        <v>-2433.7668537000004</v>
      </c>
      <c r="H119">
        <f t="shared" si="54"/>
        <v>9855.7536195571847</v>
      </c>
      <c r="I119">
        <f t="shared" si="55"/>
        <v>0</v>
      </c>
      <c r="J119">
        <f t="shared" si="56"/>
        <v>-403.97088414281825</v>
      </c>
      <c r="K119">
        <f t="shared" si="57"/>
        <v>-31.686066903104841</v>
      </c>
      <c r="L119">
        <f t="shared" si="58"/>
        <v>15.029699999999995</v>
      </c>
      <c r="M119">
        <f t="shared" si="59"/>
        <v>-3.883071150000001</v>
      </c>
      <c r="N119">
        <f t="shared" si="60"/>
        <v>20.006002483085435</v>
      </c>
      <c r="O119">
        <f t="shared" si="61"/>
        <v>0</v>
      </c>
      <c r="P119">
        <f t="shared" si="62"/>
        <v>465.68925262694512</v>
      </c>
      <c r="Q119">
        <f t="shared" si="63"/>
        <v>7439.2559999999976</v>
      </c>
      <c r="R119">
        <f t="shared" si="64"/>
        <v>3447.3943684841302</v>
      </c>
      <c r="T119" t="s">
        <v>51</v>
      </c>
    </row>
    <row r="120" spans="1:20" x14ac:dyDescent="0.3">
      <c r="A120">
        <v>10000</v>
      </c>
      <c r="B120">
        <f>700+273</f>
        <v>973</v>
      </c>
      <c r="C120">
        <f t="shared" si="49"/>
        <v>4205</v>
      </c>
      <c r="D120">
        <f t="shared" si="50"/>
        <v>-9204.5799999999945</v>
      </c>
      <c r="E120">
        <f t="shared" si="51"/>
        <v>-19244.55</v>
      </c>
      <c r="F120">
        <f t="shared" si="52"/>
        <v>10981.090349999997</v>
      </c>
      <c r="G120">
        <f t="shared" si="53"/>
        <v>-3400.7993397000009</v>
      </c>
      <c r="H120">
        <f t="shared" si="54"/>
        <v>11116.217948682268</v>
      </c>
      <c r="I120">
        <f t="shared" si="55"/>
        <v>0</v>
      </c>
      <c r="J120">
        <f t="shared" si="56"/>
        <v>-548.04104101773555</v>
      </c>
      <c r="K120">
        <f t="shared" si="57"/>
        <v>-34.689006597636741</v>
      </c>
      <c r="L120">
        <f t="shared" si="58"/>
        <v>17.555699999999995</v>
      </c>
      <c r="M120">
        <f t="shared" si="59"/>
        <v>-4.9297531500000016</v>
      </c>
      <c r="N120">
        <f t="shared" si="60"/>
        <v>21.373627441251841</v>
      </c>
      <c r="O120">
        <f t="shared" si="61"/>
        <v>0</v>
      </c>
      <c r="P120">
        <f t="shared" si="62"/>
        <v>670.81763411251609</v>
      </c>
      <c r="Q120">
        <f t="shared" si="63"/>
        <v>7439.2559999999976</v>
      </c>
      <c r="R120">
        <f t="shared" si="64"/>
        <v>2562.4525930947839</v>
      </c>
      <c r="T120" t="s">
        <v>51</v>
      </c>
    </row>
    <row r="122" spans="1:20" x14ac:dyDescent="0.3">
      <c r="A122" t="s">
        <v>68</v>
      </c>
    </row>
    <row r="123" spans="1:20" x14ac:dyDescent="0.3">
      <c r="A123" t="s">
        <v>27</v>
      </c>
      <c r="B123" t="s">
        <v>26</v>
      </c>
      <c r="C123" s="5" t="s">
        <v>69</v>
      </c>
      <c r="D123" s="5" t="s">
        <v>70</v>
      </c>
      <c r="E123" s="5" t="s">
        <v>71</v>
      </c>
      <c r="G123" t="s">
        <v>72</v>
      </c>
    </row>
    <row r="124" spans="1:20" x14ac:dyDescent="0.3">
      <c r="A124">
        <v>2000</v>
      </c>
      <c r="B124">
        <f>300+273</f>
        <v>573</v>
      </c>
      <c r="C124" s="5" t="s">
        <v>51</v>
      </c>
      <c r="D124" s="5" t="s">
        <v>3</v>
      </c>
      <c r="E124" s="5" t="s">
        <v>51</v>
      </c>
      <c r="G124" s="5" t="s">
        <v>51</v>
      </c>
    </row>
    <row r="125" spans="1:20" x14ac:dyDescent="0.3">
      <c r="A125">
        <v>2000</v>
      </c>
      <c r="B125">
        <f>400+273</f>
        <v>673</v>
      </c>
      <c r="C125" s="5" t="s">
        <v>3</v>
      </c>
      <c r="D125" s="5" t="s">
        <v>3</v>
      </c>
      <c r="E125" s="5" t="s">
        <v>52</v>
      </c>
      <c r="G125" s="5" t="s">
        <v>3</v>
      </c>
    </row>
    <row r="126" spans="1:20" x14ac:dyDescent="0.3">
      <c r="A126">
        <v>2000</v>
      </c>
      <c r="B126">
        <f>500+273</f>
        <v>773</v>
      </c>
      <c r="C126" s="5" t="s">
        <v>3</v>
      </c>
      <c r="D126" s="5" t="s">
        <v>3</v>
      </c>
      <c r="E126" s="5" t="s">
        <v>52</v>
      </c>
      <c r="G126" s="5" t="s">
        <v>3</v>
      </c>
    </row>
    <row r="127" spans="1:20" x14ac:dyDescent="0.3">
      <c r="A127">
        <v>2000</v>
      </c>
      <c r="B127">
        <f>600+273</f>
        <v>873</v>
      </c>
      <c r="C127" s="5" t="s">
        <v>3</v>
      </c>
      <c r="D127" s="5" t="s">
        <v>3</v>
      </c>
      <c r="E127" s="5" t="s">
        <v>52</v>
      </c>
      <c r="G127" s="5" t="s">
        <v>3</v>
      </c>
    </row>
    <row r="128" spans="1:20" x14ac:dyDescent="0.3">
      <c r="A128">
        <v>2000</v>
      </c>
      <c r="B128">
        <f>700+273</f>
        <v>973</v>
      </c>
      <c r="C128" s="5" t="s">
        <v>3</v>
      </c>
      <c r="D128" s="5" t="s">
        <v>3</v>
      </c>
      <c r="E128" s="5" t="s">
        <v>52</v>
      </c>
      <c r="G128" s="5" t="s">
        <v>3</v>
      </c>
    </row>
    <row r="129" spans="1:7" x14ac:dyDescent="0.3">
      <c r="A129">
        <v>4000</v>
      </c>
      <c r="B129">
        <f>300+273</f>
        <v>573</v>
      </c>
      <c r="C129" s="5" t="s">
        <v>51</v>
      </c>
      <c r="D129" s="5" t="s">
        <v>3</v>
      </c>
      <c r="E129" s="5" t="s">
        <v>51</v>
      </c>
      <c r="G129" s="5" t="s">
        <v>51</v>
      </c>
    </row>
    <row r="130" spans="1:7" x14ac:dyDescent="0.3">
      <c r="A130">
        <v>4000</v>
      </c>
      <c r="B130">
        <f>400+273</f>
        <v>673</v>
      </c>
      <c r="C130" s="5" t="s">
        <v>51</v>
      </c>
      <c r="D130" s="5" t="s">
        <v>3</v>
      </c>
      <c r="E130" s="5" t="s">
        <v>51</v>
      </c>
      <c r="G130" s="5" t="s">
        <v>51</v>
      </c>
    </row>
    <row r="131" spans="1:7" x14ac:dyDescent="0.3">
      <c r="A131">
        <v>4000</v>
      </c>
      <c r="B131">
        <f>500+273</f>
        <v>773</v>
      </c>
      <c r="C131" s="5" t="s">
        <v>3</v>
      </c>
      <c r="D131" s="5" t="s">
        <v>3</v>
      </c>
      <c r="E131" s="5" t="s">
        <v>52</v>
      </c>
      <c r="G131" s="5" t="s">
        <v>3</v>
      </c>
    </row>
    <row r="132" spans="1:7" x14ac:dyDescent="0.3">
      <c r="A132">
        <v>4000</v>
      </c>
      <c r="B132">
        <f>600+273</f>
        <v>873</v>
      </c>
      <c r="C132" s="5" t="s">
        <v>3</v>
      </c>
      <c r="D132" s="5" t="s">
        <v>3</v>
      </c>
      <c r="E132" s="5" t="s">
        <v>52</v>
      </c>
      <c r="G132" s="5" t="s">
        <v>3</v>
      </c>
    </row>
    <row r="133" spans="1:7" x14ac:dyDescent="0.3">
      <c r="A133">
        <v>4000</v>
      </c>
      <c r="B133">
        <f>700+273</f>
        <v>973</v>
      </c>
      <c r="C133" s="5" t="s">
        <v>3</v>
      </c>
      <c r="D133" s="5" t="s">
        <v>3</v>
      </c>
      <c r="E133" s="5" t="s">
        <v>52</v>
      </c>
      <c r="G133" s="5" t="s">
        <v>3</v>
      </c>
    </row>
    <row r="134" spans="1:7" x14ac:dyDescent="0.3">
      <c r="A134">
        <v>6000</v>
      </c>
      <c r="B134">
        <f>300+273</f>
        <v>573</v>
      </c>
      <c r="C134" s="5" t="s">
        <v>51</v>
      </c>
      <c r="D134" s="5" t="s">
        <v>3</v>
      </c>
      <c r="E134" s="5" t="s">
        <v>51</v>
      </c>
      <c r="G134" s="5" t="s">
        <v>51</v>
      </c>
    </row>
    <row r="135" spans="1:7" x14ac:dyDescent="0.3">
      <c r="A135">
        <v>6000</v>
      </c>
      <c r="B135">
        <f>400+273</f>
        <v>673</v>
      </c>
      <c r="C135" s="5" t="s">
        <v>51</v>
      </c>
      <c r="D135" s="5" t="s">
        <v>3</v>
      </c>
      <c r="E135" s="5" t="s">
        <v>51</v>
      </c>
      <c r="G135" s="5" t="s">
        <v>51</v>
      </c>
    </row>
    <row r="136" spans="1:7" x14ac:dyDescent="0.3">
      <c r="A136">
        <v>6000</v>
      </c>
      <c r="B136">
        <f>500+273</f>
        <v>773</v>
      </c>
      <c r="C136" s="5" t="s">
        <v>51</v>
      </c>
      <c r="D136" s="5" t="s">
        <v>3</v>
      </c>
      <c r="E136" s="5" t="s">
        <v>51</v>
      </c>
      <c r="G136" s="5" t="s">
        <v>51</v>
      </c>
    </row>
    <row r="137" spans="1:7" x14ac:dyDescent="0.3">
      <c r="A137">
        <v>6000</v>
      </c>
      <c r="B137">
        <f>600+273</f>
        <v>873</v>
      </c>
      <c r="C137" s="5" t="s">
        <v>3</v>
      </c>
      <c r="D137" s="5" t="s">
        <v>3</v>
      </c>
      <c r="E137" s="5" t="s">
        <v>51</v>
      </c>
      <c r="G137" s="5" t="s">
        <v>3</v>
      </c>
    </row>
    <row r="138" spans="1:7" x14ac:dyDescent="0.3">
      <c r="A138">
        <v>6000</v>
      </c>
      <c r="B138">
        <f>700+273</f>
        <v>973</v>
      </c>
      <c r="C138" s="5" t="s">
        <v>3</v>
      </c>
      <c r="D138" s="5" t="s">
        <v>3</v>
      </c>
      <c r="E138" s="5" t="s">
        <v>52</v>
      </c>
      <c r="G138" s="5" t="s">
        <v>3</v>
      </c>
    </row>
    <row r="139" spans="1:7" x14ac:dyDescent="0.3">
      <c r="A139">
        <v>8000</v>
      </c>
      <c r="B139">
        <f>300+273</f>
        <v>573</v>
      </c>
      <c r="C139" s="5" t="s">
        <v>51</v>
      </c>
      <c r="D139" s="5" t="s">
        <v>3</v>
      </c>
      <c r="E139" s="5" t="s">
        <v>51</v>
      </c>
      <c r="G139" s="5" t="s">
        <v>51</v>
      </c>
    </row>
    <row r="140" spans="1:7" x14ac:dyDescent="0.3">
      <c r="A140">
        <v>8000</v>
      </c>
      <c r="B140">
        <f>400+273</f>
        <v>673</v>
      </c>
      <c r="C140" s="5" t="s">
        <v>51</v>
      </c>
      <c r="D140" s="5" t="s">
        <v>3</v>
      </c>
      <c r="E140" s="5" t="s">
        <v>51</v>
      </c>
      <c r="G140" s="5" t="s">
        <v>51</v>
      </c>
    </row>
    <row r="141" spans="1:7" x14ac:dyDescent="0.3">
      <c r="A141">
        <v>8000</v>
      </c>
      <c r="B141">
        <f>500+273</f>
        <v>773</v>
      </c>
      <c r="C141" s="5" t="s">
        <v>51</v>
      </c>
      <c r="D141" s="5" t="s">
        <v>3</v>
      </c>
      <c r="E141" s="5" t="s">
        <v>51</v>
      </c>
      <c r="G141" s="5" t="s">
        <v>51</v>
      </c>
    </row>
    <row r="142" spans="1:7" x14ac:dyDescent="0.3">
      <c r="A142">
        <v>8000</v>
      </c>
      <c r="B142">
        <f>600+273</f>
        <v>873</v>
      </c>
      <c r="C142" s="5" t="s">
        <v>51</v>
      </c>
      <c r="D142" s="5" t="s">
        <v>3</v>
      </c>
      <c r="E142" s="5" t="s">
        <v>51</v>
      </c>
      <c r="G142" s="5" t="s">
        <v>51</v>
      </c>
    </row>
    <row r="143" spans="1:7" x14ac:dyDescent="0.3">
      <c r="A143">
        <v>8000</v>
      </c>
      <c r="B143">
        <f>700+273</f>
        <v>973</v>
      </c>
      <c r="C143" s="5" t="s">
        <v>3</v>
      </c>
      <c r="D143" s="5" t="s">
        <v>3</v>
      </c>
      <c r="E143" s="5" t="s">
        <v>51</v>
      </c>
      <c r="G143" s="5" t="s">
        <v>3</v>
      </c>
    </row>
    <row r="144" spans="1:7" x14ac:dyDescent="0.3">
      <c r="A144">
        <v>10000</v>
      </c>
      <c r="B144">
        <f>300+273</f>
        <v>573</v>
      </c>
      <c r="C144" s="5" t="s">
        <v>51</v>
      </c>
      <c r="D144" s="5" t="s">
        <v>3</v>
      </c>
      <c r="E144" s="5" t="s">
        <v>51</v>
      </c>
      <c r="G144" s="5" t="s">
        <v>51</v>
      </c>
    </row>
    <row r="145" spans="1:7" x14ac:dyDescent="0.3">
      <c r="A145">
        <v>10000</v>
      </c>
      <c r="B145">
        <f>400+273</f>
        <v>673</v>
      </c>
      <c r="C145" s="5" t="s">
        <v>51</v>
      </c>
      <c r="D145" s="5" t="s">
        <v>3</v>
      </c>
      <c r="E145" s="5" t="s">
        <v>51</v>
      </c>
      <c r="G145" s="5" t="s">
        <v>51</v>
      </c>
    </row>
    <row r="146" spans="1:7" x14ac:dyDescent="0.3">
      <c r="A146">
        <v>10000</v>
      </c>
      <c r="B146">
        <f>500+273</f>
        <v>773</v>
      </c>
      <c r="C146" s="5" t="s">
        <v>51</v>
      </c>
      <c r="D146" s="5" t="s">
        <v>3</v>
      </c>
      <c r="E146" s="5" t="s">
        <v>51</v>
      </c>
      <c r="G146" s="5" t="s">
        <v>51</v>
      </c>
    </row>
    <row r="147" spans="1:7" x14ac:dyDescent="0.3">
      <c r="A147">
        <v>10000</v>
      </c>
      <c r="B147">
        <f>600+273</f>
        <v>873</v>
      </c>
      <c r="C147" s="5" t="s">
        <v>51</v>
      </c>
      <c r="D147" s="5" t="s">
        <v>3</v>
      </c>
      <c r="E147" s="5" t="s">
        <v>51</v>
      </c>
      <c r="G147" s="5" t="s">
        <v>51</v>
      </c>
    </row>
    <row r="148" spans="1:7" x14ac:dyDescent="0.3">
      <c r="A148">
        <v>10000</v>
      </c>
      <c r="B148">
        <f>700+273</f>
        <v>973</v>
      </c>
      <c r="C148" s="5" t="s">
        <v>51</v>
      </c>
      <c r="D148" s="5" t="s">
        <v>3</v>
      </c>
      <c r="E148" s="5" t="s">
        <v>51</v>
      </c>
      <c r="G148" s="5" t="s">
        <v>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abSelected="1" topLeftCell="A70" zoomScaleNormal="100" workbookViewId="0">
      <selection activeCell="M94" sqref="M94"/>
    </sheetView>
  </sheetViews>
  <sheetFormatPr defaultColWidth="9.125" defaultRowHeight="16.5" x14ac:dyDescent="0.3"/>
  <cols>
    <col min="1" max="1" width="9.25" style="3" bestFit="1" customWidth="1"/>
    <col min="2" max="3" width="9.625" style="3" bestFit="1" customWidth="1"/>
    <col min="4" max="4" width="9.25" style="3" bestFit="1" customWidth="1"/>
    <col min="5" max="5" width="10.125" style="3" bestFit="1" customWidth="1"/>
    <col min="6" max="6" width="13" style="3" bestFit="1" customWidth="1"/>
    <col min="7" max="7" width="12" style="3" bestFit="1" customWidth="1"/>
    <col min="8" max="8" width="9.625" style="3" bestFit="1" customWidth="1"/>
    <col min="9" max="9" width="9.25" style="3" bestFit="1" customWidth="1"/>
    <col min="10" max="10" width="13.125" style="3" bestFit="1" customWidth="1"/>
    <col min="11" max="11" width="9.25" style="3" bestFit="1" customWidth="1"/>
    <col min="12" max="12" width="9.625" style="3" bestFit="1" customWidth="1"/>
    <col min="13" max="13" width="11.125" style="3" bestFit="1" customWidth="1"/>
    <col min="14" max="15" width="9.25" style="3" bestFit="1" customWidth="1"/>
    <col min="16" max="16" width="13.875" style="3" bestFit="1" customWidth="1"/>
    <col min="17" max="17" width="9.25" style="3" bestFit="1" customWidth="1"/>
    <col min="18" max="18" width="13.875" style="3" bestFit="1" customWidth="1"/>
    <col min="19" max="16384" width="9.125" style="3"/>
  </cols>
  <sheetData>
    <row r="1" spans="1:9" x14ac:dyDescent="0.3">
      <c r="A1" s="3" t="s">
        <v>0</v>
      </c>
    </row>
    <row r="3" spans="1:9" x14ac:dyDescent="0.3">
      <c r="A3" s="3" t="s">
        <v>63</v>
      </c>
    </row>
    <row r="4" spans="1:9" x14ac:dyDescent="0.3">
      <c r="A4" s="3" t="s">
        <v>64</v>
      </c>
    </row>
    <row r="5" spans="1:9" x14ac:dyDescent="0.3">
      <c r="A5" s="3" t="s">
        <v>65</v>
      </c>
    </row>
    <row r="8" spans="1:9" x14ac:dyDescent="0.3">
      <c r="A8" s="3" t="s">
        <v>1</v>
      </c>
    </row>
    <row r="9" spans="1:9" x14ac:dyDescent="0.3">
      <c r="B9" s="3" t="s">
        <v>2</v>
      </c>
      <c r="C9" s="3" t="s">
        <v>3</v>
      </c>
      <c r="D9" s="3" t="s">
        <v>4</v>
      </c>
      <c r="E9" s="3" t="s">
        <v>23</v>
      </c>
      <c r="F9" s="3" t="s">
        <v>5</v>
      </c>
      <c r="G9" s="3" t="s">
        <v>6</v>
      </c>
      <c r="H9" s="3" t="s">
        <v>7</v>
      </c>
      <c r="I9" s="3" t="s">
        <v>8</v>
      </c>
    </row>
    <row r="10" spans="1:9" x14ac:dyDescent="0.3">
      <c r="A10" s="3" t="s">
        <v>51</v>
      </c>
      <c r="B10" s="3">
        <v>-2591730</v>
      </c>
      <c r="C10" s="3">
        <v>83.76</v>
      </c>
      <c r="D10" s="3">
        <v>436.12</v>
      </c>
      <c r="E10" s="3">
        <v>-0.13575999999999999</v>
      </c>
      <c r="F10" s="3">
        <v>4.7240000000000002E-5</v>
      </c>
      <c r="G10" s="3">
        <v>-4802.7</v>
      </c>
      <c r="H10" s="3">
        <v>0</v>
      </c>
      <c r="I10" s="3">
        <v>4.4089999999999998</v>
      </c>
    </row>
    <row r="11" spans="1:9" x14ac:dyDescent="0.3">
      <c r="A11" s="3" t="s">
        <v>3</v>
      </c>
      <c r="B11" s="3">
        <v>-2585760</v>
      </c>
      <c r="C11" s="3">
        <v>96.11</v>
      </c>
      <c r="D11" s="3">
        <v>164.42</v>
      </c>
      <c r="E11" s="3">
        <v>3.3593999999999999E-2</v>
      </c>
      <c r="F11" s="3">
        <v>0</v>
      </c>
      <c r="G11" s="3">
        <v>0</v>
      </c>
      <c r="H11" s="3">
        <v>-4608000</v>
      </c>
      <c r="I11" s="3">
        <v>4.99</v>
      </c>
    </row>
    <row r="12" spans="1:9" x14ac:dyDescent="0.3">
      <c r="A12" s="3" t="s">
        <v>52</v>
      </c>
      <c r="B12" s="3">
        <v>-2587525</v>
      </c>
      <c r="C12" s="3">
        <v>93.22</v>
      </c>
      <c r="D12" s="3">
        <v>408.43</v>
      </c>
      <c r="E12" s="3">
        <v>-0.1105</v>
      </c>
      <c r="F12" s="3">
        <v>3.5899999999999998E-5</v>
      </c>
      <c r="G12" s="3">
        <v>-4419.8999999999996</v>
      </c>
      <c r="H12" s="3">
        <v>0</v>
      </c>
      <c r="I12" s="3">
        <v>5.1529999999999996</v>
      </c>
    </row>
    <row r="14" spans="1:9" x14ac:dyDescent="0.3">
      <c r="A14" s="3" t="s">
        <v>12</v>
      </c>
      <c r="B14" s="3" t="s">
        <v>16</v>
      </c>
      <c r="C14" s="3" t="s">
        <v>17</v>
      </c>
      <c r="D14" s="3" t="s">
        <v>18</v>
      </c>
    </row>
    <row r="15" spans="1:9" x14ac:dyDescent="0.3">
      <c r="A15" s="3" t="s">
        <v>13</v>
      </c>
      <c r="B15" s="3">
        <f>B11-B10</f>
        <v>5970</v>
      </c>
      <c r="C15" s="3">
        <f>C11-C10</f>
        <v>12.349999999999994</v>
      </c>
      <c r="D15" s="3">
        <f>I11-I10</f>
        <v>0.58100000000000041</v>
      </c>
    </row>
    <row r="16" spans="1:9" x14ac:dyDescent="0.3">
      <c r="A16" s="3" t="s">
        <v>14</v>
      </c>
      <c r="B16" s="3">
        <f>B12-B11</f>
        <v>-1765</v>
      </c>
      <c r="C16" s="3">
        <f>C12-C11</f>
        <v>-2.8900000000000006</v>
      </c>
      <c r="D16" s="3">
        <f>I12-I11</f>
        <v>0.16299999999999937</v>
      </c>
    </row>
    <row r="17" spans="1:18" x14ac:dyDescent="0.3">
      <c r="A17" s="3" t="s">
        <v>15</v>
      </c>
      <c r="B17" s="3">
        <f>B12-B10</f>
        <v>4205</v>
      </c>
      <c r="C17" s="3">
        <f>C12-C15</f>
        <v>80.87</v>
      </c>
      <c r="D17" s="3">
        <f>I12-I10</f>
        <v>0.74399999999999977</v>
      </c>
    </row>
    <row r="19" spans="1:18" x14ac:dyDescent="0.3">
      <c r="A19" s="3" t="s">
        <v>19</v>
      </c>
    </row>
    <row r="20" spans="1:18" x14ac:dyDescent="0.3">
      <c r="B20" s="3" t="s">
        <v>26</v>
      </c>
      <c r="C20" s="3" t="s">
        <v>27</v>
      </c>
    </row>
    <row r="21" spans="1:18" x14ac:dyDescent="0.3">
      <c r="B21" s="3">
        <f>300+273</f>
        <v>573</v>
      </c>
      <c r="C21" s="3">
        <v>2000</v>
      </c>
    </row>
    <row r="22" spans="1:18" x14ac:dyDescent="0.3">
      <c r="D22" s="3" t="s">
        <v>28</v>
      </c>
      <c r="E22" s="3" t="s">
        <v>53</v>
      </c>
      <c r="F22" s="3" t="s">
        <v>54</v>
      </c>
      <c r="G22" s="3" t="s">
        <v>55</v>
      </c>
      <c r="H22" s="4" t="s">
        <v>56</v>
      </c>
      <c r="J22" s="3" t="s">
        <v>57</v>
      </c>
      <c r="K22" s="3" t="s">
        <v>36</v>
      </c>
      <c r="L22" s="3" t="s">
        <v>58</v>
      </c>
      <c r="M22" s="4" t="s">
        <v>59</v>
      </c>
      <c r="N22" s="4" t="s">
        <v>60</v>
      </c>
      <c r="P22" s="3" t="s">
        <v>62</v>
      </c>
      <c r="R22" s="3" t="s">
        <v>61</v>
      </c>
    </row>
    <row r="23" spans="1:18" x14ac:dyDescent="0.3">
      <c r="A23" s="3" t="s">
        <v>51</v>
      </c>
      <c r="D23" s="3">
        <f>D10*($B$21-298)</f>
        <v>119933</v>
      </c>
      <c r="E23" s="3">
        <f>E10*($B$21^2-298^2)/2</f>
        <v>-16258.956999999999</v>
      </c>
      <c r="F23" s="3">
        <f>F10*($B$21^3-298^3)/3</f>
        <v>2545.7466723333332</v>
      </c>
      <c r="G23" s="3">
        <f>2*G10*($B$21^0.5-298^0.5)</f>
        <v>-64113.565899469882</v>
      </c>
      <c r="H23" s="3">
        <f>-H10*($B$21^-1-298^-1)</f>
        <v>0</v>
      </c>
      <c r="J23" s="3">
        <f>D10*(LN($B$21)-LN(298))</f>
        <v>285.13186743889531</v>
      </c>
      <c r="K23" s="3">
        <f>E10*($B$21-298)</f>
        <v>-37.333999999999996</v>
      </c>
      <c r="L23" s="3">
        <f>F10*($B$21^2-298^2)/2</f>
        <v>5.6575804999999999</v>
      </c>
      <c r="M23" s="3">
        <f>-2*G10*($B$21^-0.5-298^-0.5)</f>
        <v>-155.15454045510833</v>
      </c>
      <c r="N23" s="3">
        <f>-H10*($B$21^-2-298^-2)/2</f>
        <v>0</v>
      </c>
      <c r="P23" s="3">
        <f>I10*($C$21-1)</f>
        <v>8813.5910000000003</v>
      </c>
      <c r="R23" s="3">
        <f>B10-$B$21*C10+SUM(D23:H23)-$B$21*SUM(J23:N23)+P23</f>
        <v>-2645131.0852153464</v>
      </c>
    </row>
    <row r="24" spans="1:18" x14ac:dyDescent="0.3">
      <c r="A24" s="3" t="s">
        <v>3</v>
      </c>
      <c r="D24" s="3">
        <f t="shared" ref="D24:D25" si="0">D11*($B$21-298)</f>
        <v>45215.5</v>
      </c>
      <c r="E24" s="3">
        <f t="shared" ref="E24:E25" si="1">E11*($B$21^2-298^2)/2</f>
        <v>4023.3014249999997</v>
      </c>
      <c r="F24" s="3">
        <f t="shared" ref="F24:F25" si="2">F11*($B$21^3-298^3)/3</f>
        <v>0</v>
      </c>
      <c r="G24" s="3">
        <f t="shared" ref="G24:G25" si="3">2*G11*($B$21^0.5-298^0.5)</f>
        <v>0</v>
      </c>
      <c r="H24" s="3">
        <f t="shared" ref="H24:H25" si="4">-H11*($B$21^-1-298^-1)</f>
        <v>-7421.2024315682202</v>
      </c>
      <c r="J24" s="3">
        <f t="shared" ref="J24:J25" si="5">D11*(LN($B$21)-LN(298))</f>
        <v>107.4965184910189</v>
      </c>
      <c r="K24" s="3">
        <f t="shared" ref="K24:K25" si="6">E11*($B$21-298)</f>
        <v>9.2383500000000005</v>
      </c>
      <c r="L24" s="3">
        <f t="shared" ref="L24:L25" si="7">F11*($B$21^2-298^2)/2</f>
        <v>0</v>
      </c>
      <c r="M24" s="3">
        <f t="shared" ref="M24:M25" si="8">-2*G11*($B$21^-0.5-298^-0.5)</f>
        <v>0</v>
      </c>
      <c r="N24" s="3">
        <f t="shared" ref="N24:N25" si="9">-H11*($B$21^-2-298^-2)/2</f>
        <v>-18.927425764245406</v>
      </c>
      <c r="P24" s="3">
        <f t="shared" ref="P24:P25" si="10">I11*($C$21-1)</f>
        <v>9975.01</v>
      </c>
      <c r="R24" s="3">
        <f t="shared" ref="R24:R25" si="11">B11-$B$21*C11+SUM(D24:H24)-$B$21*SUM(J24:N24)+P24</f>
        <v>-2645082.0856890096</v>
      </c>
    </row>
    <row r="25" spans="1:18" x14ac:dyDescent="0.3">
      <c r="A25" s="3" t="s">
        <v>52</v>
      </c>
      <c r="D25" s="3">
        <f t="shared" si="0"/>
        <v>112318.25</v>
      </c>
      <c r="E25" s="3">
        <f t="shared" si="1"/>
        <v>-13233.75625</v>
      </c>
      <c r="F25" s="3">
        <f t="shared" si="2"/>
        <v>1934.6381358333331</v>
      </c>
      <c r="G25" s="3">
        <f t="shared" si="3"/>
        <v>-59003.38349658878</v>
      </c>
      <c r="H25" s="3">
        <f t="shared" si="4"/>
        <v>0</v>
      </c>
      <c r="J25" s="3">
        <f t="shared" si="5"/>
        <v>267.0283605843988</v>
      </c>
      <c r="K25" s="3">
        <f t="shared" si="6"/>
        <v>-30.387499999999999</v>
      </c>
      <c r="L25" s="3">
        <f t="shared" si="7"/>
        <v>4.2994737499999998</v>
      </c>
      <c r="M25" s="3">
        <f t="shared" si="8"/>
        <v>-142.78792207665134</v>
      </c>
      <c r="N25" s="3">
        <f t="shared" si="9"/>
        <v>0</v>
      </c>
      <c r="P25" s="3">
        <f t="shared" si="10"/>
        <v>10300.847</v>
      </c>
      <c r="R25" s="3">
        <f t="shared" si="11"/>
        <v>-2644864.7968344446</v>
      </c>
    </row>
    <row r="28" spans="1:18" x14ac:dyDescent="0.3">
      <c r="B28" s="3" t="s">
        <v>43</v>
      </c>
    </row>
    <row r="29" spans="1:18" x14ac:dyDescent="0.3">
      <c r="A29" s="3" t="s">
        <v>13</v>
      </c>
      <c r="B29" s="3">
        <f>R24-R23</f>
        <v>48.999526336789131</v>
      </c>
      <c r="E29" s="3" t="s">
        <v>51</v>
      </c>
    </row>
    <row r="30" spans="1:18" x14ac:dyDescent="0.3">
      <c r="A30" s="3" t="s">
        <v>14</v>
      </c>
      <c r="B30" s="3">
        <f>R25-R24</f>
        <v>217.28885456500575</v>
      </c>
      <c r="E30" s="3" t="s">
        <v>3</v>
      </c>
      <c r="G30" s="3" t="s">
        <v>73</v>
      </c>
    </row>
    <row r="31" spans="1:18" x14ac:dyDescent="0.3">
      <c r="A31" s="3" t="s">
        <v>15</v>
      </c>
      <c r="B31" s="3">
        <f>R25-R23</f>
        <v>266.28838090179488</v>
      </c>
      <c r="E31" s="3" t="s">
        <v>51</v>
      </c>
    </row>
    <row r="33" spans="1:18" x14ac:dyDescent="0.3">
      <c r="A33" s="3" t="s">
        <v>44</v>
      </c>
    </row>
    <row r="34" spans="1:18" x14ac:dyDescent="0.3">
      <c r="A34" s="3" t="s">
        <v>66</v>
      </c>
    </row>
    <row r="35" spans="1:18" x14ac:dyDescent="0.3">
      <c r="A35" s="3" t="s">
        <v>27</v>
      </c>
      <c r="B35" s="3" t="s">
        <v>26</v>
      </c>
      <c r="C35" s="3" t="s">
        <v>45</v>
      </c>
      <c r="D35" s="3" t="s">
        <v>46</v>
      </c>
      <c r="E35" s="3" t="s">
        <v>28</v>
      </c>
      <c r="F35" s="3" t="s">
        <v>53</v>
      </c>
      <c r="G35" s="3" t="s">
        <v>54</v>
      </c>
      <c r="H35" s="3" t="s">
        <v>55</v>
      </c>
      <c r="I35" s="4" t="s">
        <v>56</v>
      </c>
      <c r="J35" s="3" t="s">
        <v>47</v>
      </c>
      <c r="K35" s="3" t="s">
        <v>57</v>
      </c>
      <c r="L35" s="3" t="s">
        <v>36</v>
      </c>
      <c r="M35" s="3" t="s">
        <v>58</v>
      </c>
      <c r="N35" s="4" t="s">
        <v>59</v>
      </c>
      <c r="O35" s="4" t="s">
        <v>60</v>
      </c>
      <c r="P35" s="3" t="s">
        <v>48</v>
      </c>
      <c r="Q35" s="3" t="s">
        <v>49</v>
      </c>
      <c r="R35" s="3" t="s">
        <v>43</v>
      </c>
    </row>
    <row r="36" spans="1:18" x14ac:dyDescent="0.3">
      <c r="A36" s="3">
        <v>2000</v>
      </c>
      <c r="B36" s="3">
        <f>300+273</f>
        <v>573</v>
      </c>
      <c r="C36" s="3">
        <f>$B$10</f>
        <v>-2591730</v>
      </c>
      <c r="D36" s="3">
        <f>-B36*$C$10</f>
        <v>-47994.48</v>
      </c>
      <c r="E36" s="3">
        <f>D$10*(B36-298)</f>
        <v>119933</v>
      </c>
      <c r="F36" s="3">
        <f>E$10*(B36^2-298^2)/2</f>
        <v>-16258.956999999999</v>
      </c>
      <c r="G36" s="3">
        <f>F$10*(B36^3-298^3)/3</f>
        <v>2545.7466723333332</v>
      </c>
      <c r="H36" s="3">
        <f>2*G$10*(B36^0.5-298^0.5)</f>
        <v>-64113.565899469882</v>
      </c>
      <c r="I36" s="3">
        <f>-H$10*(B36^-1-298^-1)</f>
        <v>0</v>
      </c>
      <c r="J36" s="3">
        <f>SUM(E36:I36)</f>
        <v>42106.223772863457</v>
      </c>
      <c r="K36" s="3">
        <f>D$10*(LN(B36)-LN(298))</f>
        <v>285.13186743889531</v>
      </c>
      <c r="L36" s="3">
        <f>E$10*(B36-298)</f>
        <v>-37.333999999999996</v>
      </c>
      <c r="M36" s="3">
        <f>F$10*(B36^2-298^2)/2</f>
        <v>5.6575804999999999</v>
      </c>
      <c r="N36" s="3">
        <f>-2*G$10*(B36^-0.5-298^-0.5)</f>
        <v>-155.15454045510833</v>
      </c>
      <c r="O36" s="3">
        <f>-H$10*(B36^-2-298^-2)/2</f>
        <v>0</v>
      </c>
      <c r="P36" s="3">
        <f>-B36*SUM(K36:O36)</f>
        <v>-56326.419988209935</v>
      </c>
      <c r="Q36" s="3">
        <f>I$10*(A36-1)</f>
        <v>8813.5910000000003</v>
      </c>
      <c r="R36" s="3">
        <f>C36+D36+J36+P36+Q36</f>
        <v>-2645131.0852153464</v>
      </c>
    </row>
    <row r="37" spans="1:18" x14ac:dyDescent="0.3">
      <c r="A37" s="3">
        <v>2000</v>
      </c>
      <c r="B37" s="3">
        <f>400+273</f>
        <v>673</v>
      </c>
      <c r="C37" s="3">
        <f t="shared" ref="C37:C60" si="12">$B$10</f>
        <v>-2591730</v>
      </c>
      <c r="D37" s="3">
        <f t="shared" ref="D37:D60" si="13">-B37*$C$10</f>
        <v>-56370.48</v>
      </c>
      <c r="E37" s="3">
        <f t="shared" ref="E37:E60" si="14">D$10*(B37-298)</f>
        <v>163545</v>
      </c>
      <c r="F37" s="3">
        <f t="shared" ref="F37:F60" si="15">E$10*(B37^2-298^2)/2</f>
        <v>-24716.805</v>
      </c>
      <c r="G37" s="3">
        <f t="shared" ref="G37:G60" si="16">F$10*(B37^3-298^3)/3</f>
        <v>4383.2047350000003</v>
      </c>
      <c r="H37" s="3">
        <f t="shared" ref="H37:H60" si="17">2*G$10*(B37^0.5-298^0.5)</f>
        <v>-83370.713250949571</v>
      </c>
      <c r="I37" s="3">
        <f t="shared" ref="I37:I60" si="18">-H$10*(B37^-1-298^-1)</f>
        <v>0</v>
      </c>
      <c r="J37" s="3">
        <f>SUM(E37:I37)</f>
        <v>59840.686484050442</v>
      </c>
      <c r="K37" s="3">
        <f t="shared" ref="K37:K60" si="19">D$10*(LN(B37)-LN(298))</f>
        <v>355.28596182992169</v>
      </c>
      <c r="L37" s="3">
        <f t="shared" ref="L37:L60" si="20">E$10*(B37-298)</f>
        <v>-50.91</v>
      </c>
      <c r="M37" s="3">
        <f t="shared" ref="M37:M60" si="21">F$10*(B37^2-298^2)/2</f>
        <v>8.6006324999999997</v>
      </c>
      <c r="N37" s="3">
        <f t="shared" ref="N37:N60" si="22">-2*G$10*(B37^-0.5-298^-0.5)</f>
        <v>-186.1649220509602</v>
      </c>
      <c r="O37" s="3">
        <f t="shared" ref="O37:O60" si="23">-H$10*(B37^-2-298^-2)/2</f>
        <v>0</v>
      </c>
      <c r="P37" s="3">
        <f t="shared" ref="P37:P60" si="24">-B37*SUM(K37:O37)</f>
        <v>-85344.255443741116</v>
      </c>
      <c r="Q37" s="3">
        <f t="shared" ref="Q37:Q60" si="25">I$10*(A37-1)</f>
        <v>8813.5910000000003</v>
      </c>
      <c r="R37" s="3">
        <f t="shared" ref="R37:R60" si="26">C37+D37+J37+P37+Q37</f>
        <v>-2664790.4579596906</v>
      </c>
    </row>
    <row r="38" spans="1:18" x14ac:dyDescent="0.3">
      <c r="A38" s="3">
        <v>2000</v>
      </c>
      <c r="B38" s="3">
        <f>500+273</f>
        <v>773</v>
      </c>
      <c r="C38" s="3">
        <f t="shared" si="12"/>
        <v>-2591730</v>
      </c>
      <c r="D38" s="3">
        <f t="shared" si="13"/>
        <v>-64746.48</v>
      </c>
      <c r="E38" s="3">
        <f t="shared" si="14"/>
        <v>207157</v>
      </c>
      <c r="F38" s="3">
        <f t="shared" si="15"/>
        <v>-34532.252999999997</v>
      </c>
      <c r="G38" s="3">
        <f t="shared" si="16"/>
        <v>6856.5131976666671</v>
      </c>
      <c r="H38" s="3">
        <f t="shared" si="17"/>
        <v>-101242.84713957808</v>
      </c>
      <c r="I38" s="3">
        <f t="shared" si="18"/>
        <v>0</v>
      </c>
      <c r="J38" s="3">
        <f t="shared" ref="J38:J60" si="27">SUM(E38:I38)</f>
        <v>78238.413058088598</v>
      </c>
      <c r="K38" s="3">
        <f t="shared" si="19"/>
        <v>415.70328733520961</v>
      </c>
      <c r="L38" s="3">
        <f t="shared" si="20"/>
        <v>-64.48599999999999</v>
      </c>
      <c r="M38" s="3">
        <f t="shared" si="21"/>
        <v>12.0160845</v>
      </c>
      <c r="N38" s="3">
        <f t="shared" si="22"/>
        <v>-210.94365700215607</v>
      </c>
      <c r="O38" s="3">
        <f t="shared" si="23"/>
        <v>0</v>
      </c>
      <c r="P38" s="3">
        <f t="shared" si="24"/>
        <v>-117719.94956595037</v>
      </c>
      <c r="Q38" s="3">
        <f t="shared" si="25"/>
        <v>8813.5910000000003</v>
      </c>
      <c r="R38" s="3">
        <f t="shared" si="26"/>
        <v>-2687144.4255078617</v>
      </c>
    </row>
    <row r="39" spans="1:18" x14ac:dyDescent="0.3">
      <c r="A39" s="3">
        <v>2000</v>
      </c>
      <c r="B39" s="3">
        <f>600+273</f>
        <v>873</v>
      </c>
      <c r="C39" s="3">
        <f t="shared" si="12"/>
        <v>-2591730</v>
      </c>
      <c r="D39" s="3">
        <f t="shared" si="13"/>
        <v>-73122.48000000001</v>
      </c>
      <c r="E39" s="3">
        <f t="shared" si="14"/>
        <v>250769</v>
      </c>
      <c r="F39" s="3">
        <f t="shared" si="15"/>
        <v>-45705.300999999999</v>
      </c>
      <c r="G39" s="3">
        <f t="shared" si="16"/>
        <v>10060.152060333334</v>
      </c>
      <c r="H39" s="3">
        <f t="shared" si="17"/>
        <v>-117991.74331934025</v>
      </c>
      <c r="I39" s="3">
        <f t="shared" si="18"/>
        <v>0</v>
      </c>
      <c r="J39" s="3">
        <f t="shared" si="27"/>
        <v>97132.107740993059</v>
      </c>
      <c r="K39" s="3">
        <f t="shared" si="19"/>
        <v>468.76012327803016</v>
      </c>
      <c r="L39" s="3">
        <f t="shared" si="20"/>
        <v>-78.061999999999998</v>
      </c>
      <c r="M39" s="3">
        <f t="shared" si="21"/>
        <v>15.9039365</v>
      </c>
      <c r="N39" s="3">
        <f t="shared" si="22"/>
        <v>-231.33234695750667</v>
      </c>
      <c r="O39" s="3">
        <f t="shared" si="23"/>
        <v>0</v>
      </c>
      <c r="P39" s="3">
        <f t="shared" si="24"/>
        <v>-153010.45929231698</v>
      </c>
      <c r="Q39" s="3">
        <f t="shared" si="25"/>
        <v>8813.5910000000003</v>
      </c>
      <c r="R39" s="3">
        <f t="shared" si="26"/>
        <v>-2711917.2405513236</v>
      </c>
    </row>
    <row r="40" spans="1:18" x14ac:dyDescent="0.3">
      <c r="A40" s="3">
        <v>2000</v>
      </c>
      <c r="B40" s="3">
        <f>700+273</f>
        <v>973</v>
      </c>
      <c r="C40" s="3">
        <f t="shared" si="12"/>
        <v>-2591730</v>
      </c>
      <c r="D40" s="3">
        <f t="shared" si="13"/>
        <v>-81498.48000000001</v>
      </c>
      <c r="E40" s="3">
        <f t="shared" si="14"/>
        <v>294381</v>
      </c>
      <c r="F40" s="3">
        <f t="shared" si="15"/>
        <v>-58235.948999999993</v>
      </c>
      <c r="G40" s="3">
        <f t="shared" si="16"/>
        <v>14088.601323000001</v>
      </c>
      <c r="H40" s="3">
        <f t="shared" si="17"/>
        <v>-133805.82909125517</v>
      </c>
      <c r="I40" s="3">
        <f t="shared" si="18"/>
        <v>0</v>
      </c>
      <c r="J40" s="3">
        <f t="shared" si="27"/>
        <v>116427.82323174484</v>
      </c>
      <c r="K40" s="3">
        <f t="shared" si="19"/>
        <v>516.05669458822342</v>
      </c>
      <c r="L40" s="3">
        <f t="shared" si="20"/>
        <v>-91.637999999999991</v>
      </c>
      <c r="M40" s="3">
        <f t="shared" si="21"/>
        <v>20.264188499999999</v>
      </c>
      <c r="N40" s="3">
        <f t="shared" si="22"/>
        <v>-248.490895511806</v>
      </c>
      <c r="O40" s="3">
        <f t="shared" si="23"/>
        <v>0</v>
      </c>
      <c r="P40" s="3">
        <f t="shared" si="24"/>
        <v>-190894.80391185416</v>
      </c>
      <c r="Q40" s="3">
        <f t="shared" si="25"/>
        <v>8813.5910000000003</v>
      </c>
      <c r="R40" s="3">
        <f t="shared" si="26"/>
        <v>-2738881.869680109</v>
      </c>
    </row>
    <row r="41" spans="1:18" x14ac:dyDescent="0.3">
      <c r="A41" s="3">
        <v>4000</v>
      </c>
      <c r="B41" s="3">
        <f>300+273</f>
        <v>573</v>
      </c>
      <c r="C41" s="3">
        <f t="shared" si="12"/>
        <v>-2591730</v>
      </c>
      <c r="D41" s="3">
        <f t="shared" si="13"/>
        <v>-47994.48</v>
      </c>
      <c r="E41" s="3">
        <f t="shared" si="14"/>
        <v>119933</v>
      </c>
      <c r="F41" s="3">
        <f t="shared" si="15"/>
        <v>-16258.956999999999</v>
      </c>
      <c r="G41" s="3">
        <f t="shared" si="16"/>
        <v>2545.7466723333332</v>
      </c>
      <c r="H41" s="3">
        <f t="shared" si="17"/>
        <v>-64113.565899469882</v>
      </c>
      <c r="I41" s="3">
        <f t="shared" si="18"/>
        <v>0</v>
      </c>
      <c r="J41" s="3">
        <f t="shared" si="27"/>
        <v>42106.223772863457</v>
      </c>
      <c r="K41" s="3">
        <f t="shared" si="19"/>
        <v>285.13186743889531</v>
      </c>
      <c r="L41" s="3">
        <f t="shared" si="20"/>
        <v>-37.333999999999996</v>
      </c>
      <c r="M41" s="3">
        <f t="shared" si="21"/>
        <v>5.6575804999999999</v>
      </c>
      <c r="N41" s="3">
        <f t="shared" si="22"/>
        <v>-155.15454045510833</v>
      </c>
      <c r="O41" s="3">
        <f t="shared" si="23"/>
        <v>0</v>
      </c>
      <c r="P41" s="3">
        <f t="shared" si="24"/>
        <v>-56326.419988209935</v>
      </c>
      <c r="Q41" s="3">
        <f t="shared" si="25"/>
        <v>17631.591</v>
      </c>
      <c r="R41" s="3">
        <f t="shared" si="26"/>
        <v>-2636313.0852153464</v>
      </c>
    </row>
    <row r="42" spans="1:18" x14ac:dyDescent="0.3">
      <c r="A42" s="3">
        <v>4000</v>
      </c>
      <c r="B42" s="3">
        <f>400+273</f>
        <v>673</v>
      </c>
      <c r="C42" s="3">
        <f t="shared" si="12"/>
        <v>-2591730</v>
      </c>
      <c r="D42" s="3">
        <f t="shared" si="13"/>
        <v>-56370.48</v>
      </c>
      <c r="E42" s="3">
        <f t="shared" si="14"/>
        <v>163545</v>
      </c>
      <c r="F42" s="3">
        <f t="shared" si="15"/>
        <v>-24716.805</v>
      </c>
      <c r="G42" s="3">
        <f t="shared" si="16"/>
        <v>4383.2047350000003</v>
      </c>
      <c r="H42" s="3">
        <f t="shared" si="17"/>
        <v>-83370.713250949571</v>
      </c>
      <c r="I42" s="3">
        <f t="shared" si="18"/>
        <v>0</v>
      </c>
      <c r="J42" s="3">
        <f t="shared" si="27"/>
        <v>59840.686484050442</v>
      </c>
      <c r="K42" s="3">
        <f t="shared" si="19"/>
        <v>355.28596182992169</v>
      </c>
      <c r="L42" s="3">
        <f t="shared" si="20"/>
        <v>-50.91</v>
      </c>
      <c r="M42" s="3">
        <f t="shared" si="21"/>
        <v>8.6006324999999997</v>
      </c>
      <c r="N42" s="3">
        <f t="shared" si="22"/>
        <v>-186.1649220509602</v>
      </c>
      <c r="O42" s="3">
        <f t="shared" si="23"/>
        <v>0</v>
      </c>
      <c r="P42" s="3">
        <f t="shared" si="24"/>
        <v>-85344.255443741116</v>
      </c>
      <c r="Q42" s="3">
        <f t="shared" si="25"/>
        <v>17631.591</v>
      </c>
      <c r="R42" s="3">
        <f t="shared" si="26"/>
        <v>-2655972.4579596906</v>
      </c>
    </row>
    <row r="43" spans="1:18" x14ac:dyDescent="0.3">
      <c r="A43" s="3">
        <v>4000</v>
      </c>
      <c r="B43" s="3">
        <f>500+273</f>
        <v>773</v>
      </c>
      <c r="C43" s="3">
        <f t="shared" si="12"/>
        <v>-2591730</v>
      </c>
      <c r="D43" s="3">
        <f t="shared" si="13"/>
        <v>-64746.48</v>
      </c>
      <c r="E43" s="3">
        <f t="shared" si="14"/>
        <v>207157</v>
      </c>
      <c r="F43" s="3">
        <f t="shared" si="15"/>
        <v>-34532.252999999997</v>
      </c>
      <c r="G43" s="3">
        <f t="shared" si="16"/>
        <v>6856.5131976666671</v>
      </c>
      <c r="H43" s="3">
        <f t="shared" si="17"/>
        <v>-101242.84713957808</v>
      </c>
      <c r="I43" s="3">
        <f t="shared" si="18"/>
        <v>0</v>
      </c>
      <c r="J43" s="3">
        <f t="shared" si="27"/>
        <v>78238.413058088598</v>
      </c>
      <c r="K43" s="3">
        <f t="shared" si="19"/>
        <v>415.70328733520961</v>
      </c>
      <c r="L43" s="3">
        <f t="shared" si="20"/>
        <v>-64.48599999999999</v>
      </c>
      <c r="M43" s="3">
        <f t="shared" si="21"/>
        <v>12.0160845</v>
      </c>
      <c r="N43" s="3">
        <f t="shared" si="22"/>
        <v>-210.94365700215607</v>
      </c>
      <c r="O43" s="3">
        <f t="shared" si="23"/>
        <v>0</v>
      </c>
      <c r="P43" s="3">
        <f t="shared" si="24"/>
        <v>-117719.94956595037</v>
      </c>
      <c r="Q43" s="3">
        <f t="shared" si="25"/>
        <v>17631.591</v>
      </c>
      <c r="R43" s="3">
        <f t="shared" si="26"/>
        <v>-2678326.4255078617</v>
      </c>
    </row>
    <row r="44" spans="1:18" x14ac:dyDescent="0.3">
      <c r="A44" s="3">
        <v>4000</v>
      </c>
      <c r="B44" s="3">
        <f>600+273</f>
        <v>873</v>
      </c>
      <c r="C44" s="3">
        <f t="shared" si="12"/>
        <v>-2591730</v>
      </c>
      <c r="D44" s="3">
        <f t="shared" si="13"/>
        <v>-73122.48000000001</v>
      </c>
      <c r="E44" s="3">
        <f t="shared" si="14"/>
        <v>250769</v>
      </c>
      <c r="F44" s="3">
        <f t="shared" si="15"/>
        <v>-45705.300999999999</v>
      </c>
      <c r="G44" s="3">
        <f t="shared" si="16"/>
        <v>10060.152060333334</v>
      </c>
      <c r="H44" s="3">
        <f t="shared" si="17"/>
        <v>-117991.74331934025</v>
      </c>
      <c r="I44" s="3">
        <f t="shared" si="18"/>
        <v>0</v>
      </c>
      <c r="J44" s="3">
        <f t="shared" si="27"/>
        <v>97132.107740993059</v>
      </c>
      <c r="K44" s="3">
        <f t="shared" si="19"/>
        <v>468.76012327803016</v>
      </c>
      <c r="L44" s="3">
        <f t="shared" si="20"/>
        <v>-78.061999999999998</v>
      </c>
      <c r="M44" s="3">
        <f t="shared" si="21"/>
        <v>15.9039365</v>
      </c>
      <c r="N44" s="3">
        <f t="shared" si="22"/>
        <v>-231.33234695750667</v>
      </c>
      <c r="O44" s="3">
        <f t="shared" si="23"/>
        <v>0</v>
      </c>
      <c r="P44" s="3">
        <f t="shared" si="24"/>
        <v>-153010.45929231698</v>
      </c>
      <c r="Q44" s="3">
        <f t="shared" si="25"/>
        <v>17631.591</v>
      </c>
      <c r="R44" s="3">
        <f t="shared" si="26"/>
        <v>-2703099.2405513236</v>
      </c>
    </row>
    <row r="45" spans="1:18" x14ac:dyDescent="0.3">
      <c r="A45" s="3">
        <v>4000</v>
      </c>
      <c r="B45" s="3">
        <f>700+273</f>
        <v>973</v>
      </c>
      <c r="C45" s="3">
        <f t="shared" si="12"/>
        <v>-2591730</v>
      </c>
      <c r="D45" s="3">
        <f t="shared" si="13"/>
        <v>-81498.48000000001</v>
      </c>
      <c r="E45" s="3">
        <f t="shared" si="14"/>
        <v>294381</v>
      </c>
      <c r="F45" s="3">
        <f t="shared" si="15"/>
        <v>-58235.948999999993</v>
      </c>
      <c r="G45" s="3">
        <f t="shared" si="16"/>
        <v>14088.601323000001</v>
      </c>
      <c r="H45" s="3">
        <f t="shared" si="17"/>
        <v>-133805.82909125517</v>
      </c>
      <c r="I45" s="3">
        <f t="shared" si="18"/>
        <v>0</v>
      </c>
      <c r="J45" s="3">
        <f t="shared" si="27"/>
        <v>116427.82323174484</v>
      </c>
      <c r="K45" s="3">
        <f t="shared" si="19"/>
        <v>516.05669458822342</v>
      </c>
      <c r="L45" s="3">
        <f t="shared" si="20"/>
        <v>-91.637999999999991</v>
      </c>
      <c r="M45" s="3">
        <f t="shared" si="21"/>
        <v>20.264188499999999</v>
      </c>
      <c r="N45" s="3">
        <f t="shared" si="22"/>
        <v>-248.490895511806</v>
      </c>
      <c r="O45" s="3">
        <f t="shared" si="23"/>
        <v>0</v>
      </c>
      <c r="P45" s="3">
        <f t="shared" si="24"/>
        <v>-190894.80391185416</v>
      </c>
      <c r="Q45" s="3">
        <f t="shared" si="25"/>
        <v>17631.591</v>
      </c>
      <c r="R45" s="3">
        <f t="shared" si="26"/>
        <v>-2730063.869680109</v>
      </c>
    </row>
    <row r="46" spans="1:18" x14ac:dyDescent="0.3">
      <c r="A46" s="3">
        <v>6000</v>
      </c>
      <c r="B46" s="3">
        <f>300+273</f>
        <v>573</v>
      </c>
      <c r="C46" s="3">
        <f t="shared" si="12"/>
        <v>-2591730</v>
      </c>
      <c r="D46" s="3">
        <f t="shared" si="13"/>
        <v>-47994.48</v>
      </c>
      <c r="E46" s="3">
        <f t="shared" si="14"/>
        <v>119933</v>
      </c>
      <c r="F46" s="3">
        <f t="shared" si="15"/>
        <v>-16258.956999999999</v>
      </c>
      <c r="G46" s="3">
        <f t="shared" si="16"/>
        <v>2545.7466723333332</v>
      </c>
      <c r="H46" s="3">
        <f t="shared" si="17"/>
        <v>-64113.565899469882</v>
      </c>
      <c r="I46" s="3">
        <f t="shared" si="18"/>
        <v>0</v>
      </c>
      <c r="J46" s="3">
        <f t="shared" si="27"/>
        <v>42106.223772863457</v>
      </c>
      <c r="K46" s="3">
        <f t="shared" si="19"/>
        <v>285.13186743889531</v>
      </c>
      <c r="L46" s="3">
        <f t="shared" si="20"/>
        <v>-37.333999999999996</v>
      </c>
      <c r="M46" s="3">
        <f t="shared" si="21"/>
        <v>5.6575804999999999</v>
      </c>
      <c r="N46" s="3">
        <f t="shared" si="22"/>
        <v>-155.15454045510833</v>
      </c>
      <c r="O46" s="3">
        <f t="shared" si="23"/>
        <v>0</v>
      </c>
      <c r="P46" s="3">
        <f t="shared" si="24"/>
        <v>-56326.419988209935</v>
      </c>
      <c r="Q46" s="3">
        <f t="shared" si="25"/>
        <v>26449.591</v>
      </c>
      <c r="R46" s="3">
        <f t="shared" si="26"/>
        <v>-2627495.0852153464</v>
      </c>
    </row>
    <row r="47" spans="1:18" x14ac:dyDescent="0.3">
      <c r="A47" s="3">
        <v>6000</v>
      </c>
      <c r="B47" s="3">
        <f>400+273</f>
        <v>673</v>
      </c>
      <c r="C47" s="3">
        <f t="shared" si="12"/>
        <v>-2591730</v>
      </c>
      <c r="D47" s="3">
        <f t="shared" si="13"/>
        <v>-56370.48</v>
      </c>
      <c r="E47" s="3">
        <f t="shared" si="14"/>
        <v>163545</v>
      </c>
      <c r="F47" s="3">
        <f t="shared" si="15"/>
        <v>-24716.805</v>
      </c>
      <c r="G47" s="3">
        <f t="shared" si="16"/>
        <v>4383.2047350000003</v>
      </c>
      <c r="H47" s="3">
        <f t="shared" si="17"/>
        <v>-83370.713250949571</v>
      </c>
      <c r="I47" s="3">
        <f t="shared" si="18"/>
        <v>0</v>
      </c>
      <c r="J47" s="3">
        <f t="shared" si="27"/>
        <v>59840.686484050442</v>
      </c>
      <c r="K47" s="3">
        <f t="shared" si="19"/>
        <v>355.28596182992169</v>
      </c>
      <c r="L47" s="3">
        <f t="shared" si="20"/>
        <v>-50.91</v>
      </c>
      <c r="M47" s="3">
        <f t="shared" si="21"/>
        <v>8.6006324999999997</v>
      </c>
      <c r="N47" s="3">
        <f t="shared" si="22"/>
        <v>-186.1649220509602</v>
      </c>
      <c r="O47" s="3">
        <f t="shared" si="23"/>
        <v>0</v>
      </c>
      <c r="P47" s="3">
        <f t="shared" si="24"/>
        <v>-85344.255443741116</v>
      </c>
      <c r="Q47" s="3">
        <f t="shared" si="25"/>
        <v>26449.591</v>
      </c>
      <c r="R47" s="3">
        <f t="shared" si="26"/>
        <v>-2647154.4579596906</v>
      </c>
    </row>
    <row r="48" spans="1:18" x14ac:dyDescent="0.3">
      <c r="A48" s="3">
        <v>6000</v>
      </c>
      <c r="B48" s="3">
        <f>500+273</f>
        <v>773</v>
      </c>
      <c r="C48" s="3">
        <f t="shared" si="12"/>
        <v>-2591730</v>
      </c>
      <c r="D48" s="3">
        <f t="shared" si="13"/>
        <v>-64746.48</v>
      </c>
      <c r="E48" s="3">
        <f t="shared" si="14"/>
        <v>207157</v>
      </c>
      <c r="F48" s="3">
        <f t="shared" si="15"/>
        <v>-34532.252999999997</v>
      </c>
      <c r="G48" s="3">
        <f t="shared" si="16"/>
        <v>6856.5131976666671</v>
      </c>
      <c r="H48" s="3">
        <f t="shared" si="17"/>
        <v>-101242.84713957808</v>
      </c>
      <c r="I48" s="3">
        <f t="shared" si="18"/>
        <v>0</v>
      </c>
      <c r="J48" s="3">
        <f t="shared" si="27"/>
        <v>78238.413058088598</v>
      </c>
      <c r="K48" s="3">
        <f t="shared" si="19"/>
        <v>415.70328733520961</v>
      </c>
      <c r="L48" s="3">
        <f t="shared" si="20"/>
        <v>-64.48599999999999</v>
      </c>
      <c r="M48" s="3">
        <f t="shared" si="21"/>
        <v>12.0160845</v>
      </c>
      <c r="N48" s="3">
        <f t="shared" si="22"/>
        <v>-210.94365700215607</v>
      </c>
      <c r="O48" s="3">
        <f t="shared" si="23"/>
        <v>0</v>
      </c>
      <c r="P48" s="3">
        <f t="shared" si="24"/>
        <v>-117719.94956595037</v>
      </c>
      <c r="Q48" s="3">
        <f t="shared" si="25"/>
        <v>26449.591</v>
      </c>
      <c r="R48" s="3">
        <f t="shared" si="26"/>
        <v>-2669508.4255078617</v>
      </c>
    </row>
    <row r="49" spans="1:18" x14ac:dyDescent="0.3">
      <c r="A49" s="3">
        <v>6000</v>
      </c>
      <c r="B49" s="3">
        <f>600+273</f>
        <v>873</v>
      </c>
      <c r="C49" s="3">
        <f t="shared" si="12"/>
        <v>-2591730</v>
      </c>
      <c r="D49" s="3">
        <f t="shared" si="13"/>
        <v>-73122.48000000001</v>
      </c>
      <c r="E49" s="3">
        <f t="shared" si="14"/>
        <v>250769</v>
      </c>
      <c r="F49" s="3">
        <f t="shared" si="15"/>
        <v>-45705.300999999999</v>
      </c>
      <c r="G49" s="3">
        <f t="shared" si="16"/>
        <v>10060.152060333334</v>
      </c>
      <c r="H49" s="3">
        <f t="shared" si="17"/>
        <v>-117991.74331934025</v>
      </c>
      <c r="I49" s="3">
        <f t="shared" si="18"/>
        <v>0</v>
      </c>
      <c r="J49" s="3">
        <f t="shared" si="27"/>
        <v>97132.107740993059</v>
      </c>
      <c r="K49" s="3">
        <f t="shared" si="19"/>
        <v>468.76012327803016</v>
      </c>
      <c r="L49" s="3">
        <f t="shared" si="20"/>
        <v>-78.061999999999998</v>
      </c>
      <c r="M49" s="3">
        <f t="shared" si="21"/>
        <v>15.9039365</v>
      </c>
      <c r="N49" s="3">
        <f t="shared" si="22"/>
        <v>-231.33234695750667</v>
      </c>
      <c r="O49" s="3">
        <f t="shared" si="23"/>
        <v>0</v>
      </c>
      <c r="P49" s="3">
        <f t="shared" si="24"/>
        <v>-153010.45929231698</v>
      </c>
      <c r="Q49" s="3">
        <f t="shared" si="25"/>
        <v>26449.591</v>
      </c>
      <c r="R49" s="3">
        <f t="shared" si="26"/>
        <v>-2694281.2405513236</v>
      </c>
    </row>
    <row r="50" spans="1:18" x14ac:dyDescent="0.3">
      <c r="A50" s="3">
        <v>6000</v>
      </c>
      <c r="B50" s="3">
        <f>700+273</f>
        <v>973</v>
      </c>
      <c r="C50" s="3">
        <f t="shared" si="12"/>
        <v>-2591730</v>
      </c>
      <c r="D50" s="3">
        <f t="shared" si="13"/>
        <v>-81498.48000000001</v>
      </c>
      <c r="E50" s="3">
        <f t="shared" si="14"/>
        <v>294381</v>
      </c>
      <c r="F50" s="3">
        <f t="shared" si="15"/>
        <v>-58235.948999999993</v>
      </c>
      <c r="G50" s="3">
        <f t="shared" si="16"/>
        <v>14088.601323000001</v>
      </c>
      <c r="H50" s="3">
        <f t="shared" si="17"/>
        <v>-133805.82909125517</v>
      </c>
      <c r="I50" s="3">
        <f t="shared" si="18"/>
        <v>0</v>
      </c>
      <c r="J50" s="3">
        <f t="shared" si="27"/>
        <v>116427.82323174484</v>
      </c>
      <c r="K50" s="3">
        <f t="shared" si="19"/>
        <v>516.05669458822342</v>
      </c>
      <c r="L50" s="3">
        <f t="shared" si="20"/>
        <v>-91.637999999999991</v>
      </c>
      <c r="M50" s="3">
        <f t="shared" si="21"/>
        <v>20.264188499999999</v>
      </c>
      <c r="N50" s="3">
        <f t="shared" si="22"/>
        <v>-248.490895511806</v>
      </c>
      <c r="O50" s="3">
        <f t="shared" si="23"/>
        <v>0</v>
      </c>
      <c r="P50" s="3">
        <f t="shared" si="24"/>
        <v>-190894.80391185416</v>
      </c>
      <c r="Q50" s="3">
        <f t="shared" si="25"/>
        <v>26449.591</v>
      </c>
      <c r="R50" s="3">
        <f t="shared" si="26"/>
        <v>-2721245.869680109</v>
      </c>
    </row>
    <row r="51" spans="1:18" x14ac:dyDescent="0.3">
      <c r="A51" s="3">
        <v>8000</v>
      </c>
      <c r="B51" s="3">
        <f>300+273</f>
        <v>573</v>
      </c>
      <c r="C51" s="3">
        <f t="shared" si="12"/>
        <v>-2591730</v>
      </c>
      <c r="D51" s="3">
        <f t="shared" si="13"/>
        <v>-47994.48</v>
      </c>
      <c r="E51" s="3">
        <f t="shared" si="14"/>
        <v>119933</v>
      </c>
      <c r="F51" s="3">
        <f t="shared" si="15"/>
        <v>-16258.956999999999</v>
      </c>
      <c r="G51" s="3">
        <f t="shared" si="16"/>
        <v>2545.7466723333332</v>
      </c>
      <c r="H51" s="3">
        <f t="shared" si="17"/>
        <v>-64113.565899469882</v>
      </c>
      <c r="I51" s="3">
        <f t="shared" si="18"/>
        <v>0</v>
      </c>
      <c r="J51" s="3">
        <f t="shared" si="27"/>
        <v>42106.223772863457</v>
      </c>
      <c r="K51" s="3">
        <f t="shared" si="19"/>
        <v>285.13186743889531</v>
      </c>
      <c r="L51" s="3">
        <f t="shared" si="20"/>
        <v>-37.333999999999996</v>
      </c>
      <c r="M51" s="3">
        <f t="shared" si="21"/>
        <v>5.6575804999999999</v>
      </c>
      <c r="N51" s="3">
        <f t="shared" si="22"/>
        <v>-155.15454045510833</v>
      </c>
      <c r="O51" s="3">
        <f t="shared" si="23"/>
        <v>0</v>
      </c>
      <c r="P51" s="3">
        <f t="shared" si="24"/>
        <v>-56326.419988209935</v>
      </c>
      <c r="Q51" s="3">
        <f t="shared" si="25"/>
        <v>35267.591</v>
      </c>
      <c r="R51" s="3">
        <f t="shared" si="26"/>
        <v>-2618677.0852153464</v>
      </c>
    </row>
    <row r="52" spans="1:18" x14ac:dyDescent="0.3">
      <c r="A52" s="3">
        <v>8000</v>
      </c>
      <c r="B52" s="3">
        <f>400+273</f>
        <v>673</v>
      </c>
      <c r="C52" s="3">
        <f t="shared" si="12"/>
        <v>-2591730</v>
      </c>
      <c r="D52" s="3">
        <f t="shared" si="13"/>
        <v>-56370.48</v>
      </c>
      <c r="E52" s="3">
        <f t="shared" si="14"/>
        <v>163545</v>
      </c>
      <c r="F52" s="3">
        <f t="shared" si="15"/>
        <v>-24716.805</v>
      </c>
      <c r="G52" s="3">
        <f t="shared" si="16"/>
        <v>4383.2047350000003</v>
      </c>
      <c r="H52" s="3">
        <f t="shared" si="17"/>
        <v>-83370.713250949571</v>
      </c>
      <c r="I52" s="3">
        <f t="shared" si="18"/>
        <v>0</v>
      </c>
      <c r="J52" s="3">
        <f t="shared" si="27"/>
        <v>59840.686484050442</v>
      </c>
      <c r="K52" s="3">
        <f t="shared" si="19"/>
        <v>355.28596182992169</v>
      </c>
      <c r="L52" s="3">
        <f t="shared" si="20"/>
        <v>-50.91</v>
      </c>
      <c r="M52" s="3">
        <f t="shared" si="21"/>
        <v>8.6006324999999997</v>
      </c>
      <c r="N52" s="3">
        <f t="shared" si="22"/>
        <v>-186.1649220509602</v>
      </c>
      <c r="O52" s="3">
        <f t="shared" si="23"/>
        <v>0</v>
      </c>
      <c r="P52" s="3">
        <f t="shared" si="24"/>
        <v>-85344.255443741116</v>
      </c>
      <c r="Q52" s="3">
        <f t="shared" si="25"/>
        <v>35267.591</v>
      </c>
      <c r="R52" s="3">
        <f t="shared" si="26"/>
        <v>-2638336.4579596906</v>
      </c>
    </row>
    <row r="53" spans="1:18" x14ac:dyDescent="0.3">
      <c r="A53" s="3">
        <v>8000</v>
      </c>
      <c r="B53" s="3">
        <f>500+273</f>
        <v>773</v>
      </c>
      <c r="C53" s="3">
        <f t="shared" si="12"/>
        <v>-2591730</v>
      </c>
      <c r="D53" s="3">
        <f t="shared" si="13"/>
        <v>-64746.48</v>
      </c>
      <c r="E53" s="3">
        <f t="shared" si="14"/>
        <v>207157</v>
      </c>
      <c r="F53" s="3">
        <f t="shared" si="15"/>
        <v>-34532.252999999997</v>
      </c>
      <c r="G53" s="3">
        <f t="shared" si="16"/>
        <v>6856.5131976666671</v>
      </c>
      <c r="H53" s="3">
        <f t="shared" si="17"/>
        <v>-101242.84713957808</v>
      </c>
      <c r="I53" s="3">
        <f t="shared" si="18"/>
        <v>0</v>
      </c>
      <c r="J53" s="3">
        <f t="shared" si="27"/>
        <v>78238.413058088598</v>
      </c>
      <c r="K53" s="3">
        <f t="shared" si="19"/>
        <v>415.70328733520961</v>
      </c>
      <c r="L53" s="3">
        <f t="shared" si="20"/>
        <v>-64.48599999999999</v>
      </c>
      <c r="M53" s="3">
        <f t="shared" si="21"/>
        <v>12.0160845</v>
      </c>
      <c r="N53" s="3">
        <f t="shared" si="22"/>
        <v>-210.94365700215607</v>
      </c>
      <c r="O53" s="3">
        <f t="shared" si="23"/>
        <v>0</v>
      </c>
      <c r="P53" s="3">
        <f t="shared" si="24"/>
        <v>-117719.94956595037</v>
      </c>
      <c r="Q53" s="3">
        <f t="shared" si="25"/>
        <v>35267.591</v>
      </c>
      <c r="R53" s="3">
        <f t="shared" si="26"/>
        <v>-2660690.4255078617</v>
      </c>
    </row>
    <row r="54" spans="1:18" x14ac:dyDescent="0.3">
      <c r="A54" s="3">
        <v>8000</v>
      </c>
      <c r="B54" s="3">
        <f>600+273</f>
        <v>873</v>
      </c>
      <c r="C54" s="3">
        <f t="shared" si="12"/>
        <v>-2591730</v>
      </c>
      <c r="D54" s="3">
        <f t="shared" si="13"/>
        <v>-73122.48000000001</v>
      </c>
      <c r="E54" s="3">
        <f t="shared" si="14"/>
        <v>250769</v>
      </c>
      <c r="F54" s="3">
        <f t="shared" si="15"/>
        <v>-45705.300999999999</v>
      </c>
      <c r="G54" s="3">
        <f t="shared" si="16"/>
        <v>10060.152060333334</v>
      </c>
      <c r="H54" s="3">
        <f t="shared" si="17"/>
        <v>-117991.74331934025</v>
      </c>
      <c r="I54" s="3">
        <f t="shared" si="18"/>
        <v>0</v>
      </c>
      <c r="J54" s="3">
        <f t="shared" si="27"/>
        <v>97132.107740993059</v>
      </c>
      <c r="K54" s="3">
        <f t="shared" si="19"/>
        <v>468.76012327803016</v>
      </c>
      <c r="L54" s="3">
        <f t="shared" si="20"/>
        <v>-78.061999999999998</v>
      </c>
      <c r="M54" s="3">
        <f t="shared" si="21"/>
        <v>15.9039365</v>
      </c>
      <c r="N54" s="3">
        <f t="shared" si="22"/>
        <v>-231.33234695750667</v>
      </c>
      <c r="O54" s="3">
        <f t="shared" si="23"/>
        <v>0</v>
      </c>
      <c r="P54" s="3">
        <f t="shared" si="24"/>
        <v>-153010.45929231698</v>
      </c>
      <c r="Q54" s="3">
        <f t="shared" si="25"/>
        <v>35267.591</v>
      </c>
      <c r="R54" s="3">
        <f t="shared" si="26"/>
        <v>-2685463.2405513236</v>
      </c>
    </row>
    <row r="55" spans="1:18" x14ac:dyDescent="0.3">
      <c r="A55" s="3">
        <v>8000</v>
      </c>
      <c r="B55" s="3">
        <f>700+273</f>
        <v>973</v>
      </c>
      <c r="C55" s="3">
        <f t="shared" si="12"/>
        <v>-2591730</v>
      </c>
      <c r="D55" s="3">
        <f t="shared" si="13"/>
        <v>-81498.48000000001</v>
      </c>
      <c r="E55" s="3">
        <f t="shared" si="14"/>
        <v>294381</v>
      </c>
      <c r="F55" s="3">
        <f t="shared" si="15"/>
        <v>-58235.948999999993</v>
      </c>
      <c r="G55" s="3">
        <f t="shared" si="16"/>
        <v>14088.601323000001</v>
      </c>
      <c r="H55" s="3">
        <f t="shared" si="17"/>
        <v>-133805.82909125517</v>
      </c>
      <c r="I55" s="3">
        <f t="shared" si="18"/>
        <v>0</v>
      </c>
      <c r="J55" s="3">
        <f t="shared" si="27"/>
        <v>116427.82323174484</v>
      </c>
      <c r="K55" s="3">
        <f t="shared" si="19"/>
        <v>516.05669458822342</v>
      </c>
      <c r="L55" s="3">
        <f t="shared" si="20"/>
        <v>-91.637999999999991</v>
      </c>
      <c r="M55" s="3">
        <f t="shared" si="21"/>
        <v>20.264188499999999</v>
      </c>
      <c r="N55" s="3">
        <f t="shared" si="22"/>
        <v>-248.490895511806</v>
      </c>
      <c r="O55" s="3">
        <f t="shared" si="23"/>
        <v>0</v>
      </c>
      <c r="P55" s="3">
        <f t="shared" si="24"/>
        <v>-190894.80391185416</v>
      </c>
      <c r="Q55" s="3">
        <f t="shared" si="25"/>
        <v>35267.591</v>
      </c>
      <c r="R55" s="3">
        <f t="shared" si="26"/>
        <v>-2712427.869680109</v>
      </c>
    </row>
    <row r="56" spans="1:18" x14ac:dyDescent="0.3">
      <c r="A56" s="3">
        <v>10000</v>
      </c>
      <c r="B56" s="3">
        <f>300+273</f>
        <v>573</v>
      </c>
      <c r="C56" s="3">
        <f t="shared" si="12"/>
        <v>-2591730</v>
      </c>
      <c r="D56" s="3">
        <f t="shared" si="13"/>
        <v>-47994.48</v>
      </c>
      <c r="E56" s="3">
        <f t="shared" si="14"/>
        <v>119933</v>
      </c>
      <c r="F56" s="3">
        <f t="shared" si="15"/>
        <v>-16258.956999999999</v>
      </c>
      <c r="G56" s="3">
        <f t="shared" si="16"/>
        <v>2545.7466723333332</v>
      </c>
      <c r="H56" s="3">
        <f t="shared" si="17"/>
        <v>-64113.565899469882</v>
      </c>
      <c r="I56" s="3">
        <f t="shared" si="18"/>
        <v>0</v>
      </c>
      <c r="J56" s="3">
        <f t="shared" si="27"/>
        <v>42106.223772863457</v>
      </c>
      <c r="K56" s="3">
        <f t="shared" si="19"/>
        <v>285.13186743889531</v>
      </c>
      <c r="L56" s="3">
        <f t="shared" si="20"/>
        <v>-37.333999999999996</v>
      </c>
      <c r="M56" s="3">
        <f t="shared" si="21"/>
        <v>5.6575804999999999</v>
      </c>
      <c r="N56" s="3">
        <f t="shared" si="22"/>
        <v>-155.15454045510833</v>
      </c>
      <c r="O56" s="3">
        <f t="shared" si="23"/>
        <v>0</v>
      </c>
      <c r="P56" s="3">
        <f t="shared" si="24"/>
        <v>-56326.419988209935</v>
      </c>
      <c r="Q56" s="3">
        <f t="shared" si="25"/>
        <v>44085.591</v>
      </c>
      <c r="R56" s="3">
        <f t="shared" si="26"/>
        <v>-2609859.0852153464</v>
      </c>
    </row>
    <row r="57" spans="1:18" x14ac:dyDescent="0.3">
      <c r="A57" s="3">
        <v>10000</v>
      </c>
      <c r="B57" s="3">
        <f>400+273</f>
        <v>673</v>
      </c>
      <c r="C57" s="3">
        <f t="shared" si="12"/>
        <v>-2591730</v>
      </c>
      <c r="D57" s="3">
        <f t="shared" si="13"/>
        <v>-56370.48</v>
      </c>
      <c r="E57" s="3">
        <f t="shared" si="14"/>
        <v>163545</v>
      </c>
      <c r="F57" s="3">
        <f t="shared" si="15"/>
        <v>-24716.805</v>
      </c>
      <c r="G57" s="3">
        <f t="shared" si="16"/>
        <v>4383.2047350000003</v>
      </c>
      <c r="H57" s="3">
        <f t="shared" si="17"/>
        <v>-83370.713250949571</v>
      </c>
      <c r="I57" s="3">
        <f t="shared" si="18"/>
        <v>0</v>
      </c>
      <c r="J57" s="3">
        <f t="shared" si="27"/>
        <v>59840.686484050442</v>
      </c>
      <c r="K57" s="3">
        <f t="shared" si="19"/>
        <v>355.28596182992169</v>
      </c>
      <c r="L57" s="3">
        <f t="shared" si="20"/>
        <v>-50.91</v>
      </c>
      <c r="M57" s="3">
        <f t="shared" si="21"/>
        <v>8.6006324999999997</v>
      </c>
      <c r="N57" s="3">
        <f t="shared" si="22"/>
        <v>-186.1649220509602</v>
      </c>
      <c r="O57" s="3">
        <f t="shared" si="23"/>
        <v>0</v>
      </c>
      <c r="P57" s="3">
        <f t="shared" si="24"/>
        <v>-85344.255443741116</v>
      </c>
      <c r="Q57" s="3">
        <f t="shared" si="25"/>
        <v>44085.591</v>
      </c>
      <c r="R57" s="3">
        <f t="shared" si="26"/>
        <v>-2629518.4579596906</v>
      </c>
    </row>
    <row r="58" spans="1:18" x14ac:dyDescent="0.3">
      <c r="A58" s="3">
        <v>10000</v>
      </c>
      <c r="B58" s="3">
        <f>500+273</f>
        <v>773</v>
      </c>
      <c r="C58" s="3">
        <f t="shared" si="12"/>
        <v>-2591730</v>
      </c>
      <c r="D58" s="3">
        <f t="shared" si="13"/>
        <v>-64746.48</v>
      </c>
      <c r="E58" s="3">
        <f t="shared" si="14"/>
        <v>207157</v>
      </c>
      <c r="F58" s="3">
        <f t="shared" si="15"/>
        <v>-34532.252999999997</v>
      </c>
      <c r="G58" s="3">
        <f t="shared" si="16"/>
        <v>6856.5131976666671</v>
      </c>
      <c r="H58" s="3">
        <f t="shared" si="17"/>
        <v>-101242.84713957808</v>
      </c>
      <c r="I58" s="3">
        <f t="shared" si="18"/>
        <v>0</v>
      </c>
      <c r="J58" s="3">
        <f t="shared" si="27"/>
        <v>78238.413058088598</v>
      </c>
      <c r="K58" s="3">
        <f t="shared" si="19"/>
        <v>415.70328733520961</v>
      </c>
      <c r="L58" s="3">
        <f t="shared" si="20"/>
        <v>-64.48599999999999</v>
      </c>
      <c r="M58" s="3">
        <f t="shared" si="21"/>
        <v>12.0160845</v>
      </c>
      <c r="N58" s="3">
        <f t="shared" si="22"/>
        <v>-210.94365700215607</v>
      </c>
      <c r="O58" s="3">
        <f t="shared" si="23"/>
        <v>0</v>
      </c>
      <c r="P58" s="3">
        <f t="shared" si="24"/>
        <v>-117719.94956595037</v>
      </c>
      <c r="Q58" s="3">
        <f t="shared" si="25"/>
        <v>44085.591</v>
      </c>
      <c r="R58" s="3">
        <f t="shared" si="26"/>
        <v>-2651872.4255078617</v>
      </c>
    </row>
    <row r="59" spans="1:18" x14ac:dyDescent="0.3">
      <c r="A59" s="3">
        <v>10000</v>
      </c>
      <c r="B59" s="3">
        <f>600+273</f>
        <v>873</v>
      </c>
      <c r="C59" s="3">
        <f t="shared" si="12"/>
        <v>-2591730</v>
      </c>
      <c r="D59" s="3">
        <f t="shared" si="13"/>
        <v>-73122.48000000001</v>
      </c>
      <c r="E59" s="3">
        <f t="shared" si="14"/>
        <v>250769</v>
      </c>
      <c r="F59" s="3">
        <f t="shared" si="15"/>
        <v>-45705.300999999999</v>
      </c>
      <c r="G59" s="3">
        <f t="shared" si="16"/>
        <v>10060.152060333334</v>
      </c>
      <c r="H59" s="3">
        <f t="shared" si="17"/>
        <v>-117991.74331934025</v>
      </c>
      <c r="I59" s="3">
        <f t="shared" si="18"/>
        <v>0</v>
      </c>
      <c r="J59" s="3">
        <f t="shared" si="27"/>
        <v>97132.107740993059</v>
      </c>
      <c r="K59" s="3">
        <f t="shared" si="19"/>
        <v>468.76012327803016</v>
      </c>
      <c r="L59" s="3">
        <f t="shared" si="20"/>
        <v>-78.061999999999998</v>
      </c>
      <c r="M59" s="3">
        <f t="shared" si="21"/>
        <v>15.9039365</v>
      </c>
      <c r="N59" s="3">
        <f t="shared" si="22"/>
        <v>-231.33234695750667</v>
      </c>
      <c r="O59" s="3">
        <f t="shared" si="23"/>
        <v>0</v>
      </c>
      <c r="P59" s="3">
        <f t="shared" si="24"/>
        <v>-153010.45929231698</v>
      </c>
      <c r="Q59" s="3">
        <f t="shared" si="25"/>
        <v>44085.591</v>
      </c>
      <c r="R59" s="3">
        <f t="shared" si="26"/>
        <v>-2676645.2405513236</v>
      </c>
    </row>
    <row r="60" spans="1:18" x14ac:dyDescent="0.3">
      <c r="A60" s="3">
        <v>10000</v>
      </c>
      <c r="B60" s="3">
        <f>700+273</f>
        <v>973</v>
      </c>
      <c r="C60" s="3">
        <f t="shared" si="12"/>
        <v>-2591730</v>
      </c>
      <c r="D60" s="3">
        <f t="shared" si="13"/>
        <v>-81498.48000000001</v>
      </c>
      <c r="E60" s="3">
        <f t="shared" si="14"/>
        <v>294381</v>
      </c>
      <c r="F60" s="3">
        <f t="shared" si="15"/>
        <v>-58235.948999999993</v>
      </c>
      <c r="G60" s="3">
        <f t="shared" si="16"/>
        <v>14088.601323000001</v>
      </c>
      <c r="H60" s="3">
        <f t="shared" si="17"/>
        <v>-133805.82909125517</v>
      </c>
      <c r="I60" s="3">
        <f t="shared" si="18"/>
        <v>0</v>
      </c>
      <c r="J60" s="3">
        <f t="shared" si="27"/>
        <v>116427.82323174484</v>
      </c>
      <c r="K60" s="3">
        <f t="shared" si="19"/>
        <v>516.05669458822342</v>
      </c>
      <c r="L60" s="3">
        <f t="shared" si="20"/>
        <v>-91.637999999999991</v>
      </c>
      <c r="M60" s="3">
        <f t="shared" si="21"/>
        <v>20.264188499999999</v>
      </c>
      <c r="N60" s="3">
        <f t="shared" si="22"/>
        <v>-248.490895511806</v>
      </c>
      <c r="O60" s="3">
        <f t="shared" si="23"/>
        <v>0</v>
      </c>
      <c r="P60" s="3">
        <f t="shared" si="24"/>
        <v>-190894.80391185416</v>
      </c>
      <c r="Q60" s="3">
        <f t="shared" si="25"/>
        <v>44085.591</v>
      </c>
      <c r="R60" s="3">
        <f t="shared" si="26"/>
        <v>-2703609.869680109</v>
      </c>
    </row>
    <row r="62" spans="1:18" x14ac:dyDescent="0.3">
      <c r="A62" s="3" t="s">
        <v>67</v>
      </c>
    </row>
    <row r="63" spans="1:18" x14ac:dyDescent="0.3">
      <c r="A63" s="3" t="s">
        <v>27</v>
      </c>
      <c r="B63" s="3" t="s">
        <v>26</v>
      </c>
      <c r="C63" s="3" t="s">
        <v>45</v>
      </c>
      <c r="D63" s="3" t="s">
        <v>46</v>
      </c>
      <c r="E63" s="3" t="s">
        <v>28</v>
      </c>
      <c r="F63" s="3" t="s">
        <v>53</v>
      </c>
      <c r="G63" s="3" t="s">
        <v>54</v>
      </c>
      <c r="H63" s="3" t="s">
        <v>55</v>
      </c>
      <c r="I63" s="4" t="s">
        <v>56</v>
      </c>
      <c r="J63" s="3" t="s">
        <v>47</v>
      </c>
      <c r="K63" s="3" t="s">
        <v>57</v>
      </c>
      <c r="L63" s="3" t="s">
        <v>36</v>
      </c>
      <c r="M63" s="3" t="s">
        <v>58</v>
      </c>
      <c r="N63" s="4" t="s">
        <v>59</v>
      </c>
      <c r="O63" s="4" t="s">
        <v>60</v>
      </c>
      <c r="P63" s="3" t="s">
        <v>48</v>
      </c>
      <c r="Q63" s="3" t="s">
        <v>49</v>
      </c>
      <c r="R63" s="3" t="s">
        <v>43</v>
      </c>
    </row>
    <row r="64" spans="1:18" x14ac:dyDescent="0.3">
      <c r="A64" s="3">
        <v>2000</v>
      </c>
      <c r="B64" s="3">
        <f>300+273</f>
        <v>573</v>
      </c>
      <c r="C64" s="3">
        <f>$B$11</f>
        <v>-2585760</v>
      </c>
      <c r="D64" s="3">
        <f>-B64*$C$11</f>
        <v>-55071.03</v>
      </c>
      <c r="E64" s="3">
        <f t="shared" ref="E64:E88" si="28">D$10*(B64-298)</f>
        <v>119933</v>
      </c>
      <c r="F64" s="3">
        <f t="shared" ref="F64" si="29">E$10*(B64^2-298^2)/2</f>
        <v>-16258.956999999999</v>
      </c>
      <c r="G64" s="3">
        <f t="shared" ref="G64" si="30">F$10*(B64^3-298^3)/3</f>
        <v>2545.7466723333332</v>
      </c>
      <c r="H64" s="3">
        <f t="shared" ref="H64" si="31">2*G$10*(B64^0.5-298^0.5)</f>
        <v>-64113.565899469882</v>
      </c>
      <c r="I64" s="3">
        <f t="shared" ref="I64" si="32">-H$10*(B64^-1-298^-1)</f>
        <v>0</v>
      </c>
      <c r="J64" s="3">
        <f t="shared" ref="J64" si="33">SUM(E64:I64)</f>
        <v>42106.223772863457</v>
      </c>
      <c r="K64" s="3">
        <f t="shared" ref="K64" si="34">D$10*(LN(B64)-LN(298))</f>
        <v>285.13186743889531</v>
      </c>
      <c r="L64" s="3">
        <f t="shared" ref="L64" si="35">E$10*(B64-298)</f>
        <v>-37.333999999999996</v>
      </c>
      <c r="M64" s="3">
        <f t="shared" ref="M64" si="36">F$10*(B64^2-298^2)/2</f>
        <v>5.6575804999999999</v>
      </c>
      <c r="N64" s="3">
        <f t="shared" ref="N64" si="37">-2*G$10*(B64^-0.5-298^-0.5)</f>
        <v>-155.15454045510833</v>
      </c>
      <c r="O64" s="3">
        <f t="shared" ref="O64" si="38">-H$10*(B64^-2-298^-2)/2</f>
        <v>0</v>
      </c>
      <c r="P64" s="3">
        <f>-B64*SUM(K64:O64)</f>
        <v>-56326.419988209935</v>
      </c>
      <c r="Q64" s="3">
        <f>I$11*(A64-1)</f>
        <v>9975.01</v>
      </c>
      <c r="R64" s="3">
        <f>C64+D64+J64+P64+Q64</f>
        <v>-2645076.2162153465</v>
      </c>
    </row>
    <row r="65" spans="1:18" x14ac:dyDescent="0.3">
      <c r="A65" s="3">
        <v>2000</v>
      </c>
      <c r="B65" s="3">
        <f>400+273</f>
        <v>673</v>
      </c>
      <c r="C65" s="3">
        <f t="shared" ref="C65:C88" si="39">$B$11</f>
        <v>-2585760</v>
      </c>
      <c r="D65" s="3">
        <f t="shared" ref="D65:D88" si="40">-B65*$C$11</f>
        <v>-64682.03</v>
      </c>
      <c r="E65" s="3">
        <f t="shared" si="28"/>
        <v>163545</v>
      </c>
      <c r="F65" s="3">
        <f t="shared" ref="F65:F88" si="41">E$10*(B65^2-298^2)/2</f>
        <v>-24716.805</v>
      </c>
      <c r="G65" s="3">
        <f t="shared" ref="G65:G88" si="42">F$10*(B65^3-298^3)/3</f>
        <v>4383.2047350000003</v>
      </c>
      <c r="H65" s="3">
        <f t="shared" ref="H65:H88" si="43">2*G$10*(B65^0.5-298^0.5)</f>
        <v>-83370.713250949571</v>
      </c>
      <c r="I65" s="3">
        <f t="shared" ref="I65:I88" si="44">-H$10*(B65^-1-298^-1)</f>
        <v>0</v>
      </c>
      <c r="J65" s="3">
        <f t="shared" ref="J65:J88" si="45">SUM(E65:I65)</f>
        <v>59840.686484050442</v>
      </c>
      <c r="K65" s="3">
        <f t="shared" ref="K65:K88" si="46">D$10*(LN(B65)-LN(298))</f>
        <v>355.28596182992169</v>
      </c>
      <c r="L65" s="3">
        <f t="shared" ref="L65:L88" si="47">E$10*(B65-298)</f>
        <v>-50.91</v>
      </c>
      <c r="M65" s="3">
        <f t="shared" ref="M65:M88" si="48">F$10*(B65^2-298^2)/2</f>
        <v>8.6006324999999997</v>
      </c>
      <c r="N65" s="3">
        <f t="shared" ref="N65:N88" si="49">-2*G$10*(B65^-0.5-298^-0.5)</f>
        <v>-186.1649220509602</v>
      </c>
      <c r="O65" s="3">
        <f t="shared" ref="O65:O88" si="50">-H$10*(B65^-2-298^-2)/2</f>
        <v>0</v>
      </c>
      <c r="P65" s="3">
        <f t="shared" ref="P65:P88" si="51">-B65*SUM(K65:O65)</f>
        <v>-85344.255443741116</v>
      </c>
      <c r="Q65" s="3">
        <f t="shared" ref="Q65:Q88" si="52">I$11*(A65-1)</f>
        <v>9975.01</v>
      </c>
      <c r="R65" s="3">
        <f t="shared" ref="R65:R88" si="53">C65+D65+J65+P65+Q65</f>
        <v>-2665970.5889596906</v>
      </c>
    </row>
    <row r="66" spans="1:18" x14ac:dyDescent="0.3">
      <c r="A66" s="3">
        <v>2000</v>
      </c>
      <c r="B66" s="3">
        <f>500+273</f>
        <v>773</v>
      </c>
      <c r="C66" s="3">
        <f t="shared" si="39"/>
        <v>-2585760</v>
      </c>
      <c r="D66" s="3">
        <f t="shared" si="40"/>
        <v>-74293.03</v>
      </c>
      <c r="E66" s="3">
        <f t="shared" si="28"/>
        <v>207157</v>
      </c>
      <c r="F66" s="3">
        <f t="shared" si="41"/>
        <v>-34532.252999999997</v>
      </c>
      <c r="G66" s="3">
        <f t="shared" si="42"/>
        <v>6856.5131976666671</v>
      </c>
      <c r="H66" s="3">
        <f t="shared" si="43"/>
        <v>-101242.84713957808</v>
      </c>
      <c r="I66" s="3">
        <f t="shared" si="44"/>
        <v>0</v>
      </c>
      <c r="J66" s="3">
        <f t="shared" si="45"/>
        <v>78238.413058088598</v>
      </c>
      <c r="K66" s="3">
        <f t="shared" si="46"/>
        <v>415.70328733520961</v>
      </c>
      <c r="L66" s="3">
        <f t="shared" si="47"/>
        <v>-64.48599999999999</v>
      </c>
      <c r="M66" s="3">
        <f t="shared" si="48"/>
        <v>12.0160845</v>
      </c>
      <c r="N66" s="3">
        <f t="shared" si="49"/>
        <v>-210.94365700215607</v>
      </c>
      <c r="O66" s="3">
        <f t="shared" si="50"/>
        <v>0</v>
      </c>
      <c r="P66" s="3">
        <f t="shared" si="51"/>
        <v>-117719.94956595037</v>
      </c>
      <c r="Q66" s="3">
        <f t="shared" si="52"/>
        <v>9975.01</v>
      </c>
      <c r="R66" s="3">
        <f t="shared" si="53"/>
        <v>-2689559.5565078617</v>
      </c>
    </row>
    <row r="67" spans="1:18" x14ac:dyDescent="0.3">
      <c r="A67" s="3">
        <v>2000</v>
      </c>
      <c r="B67" s="3">
        <f>600+273</f>
        <v>873</v>
      </c>
      <c r="C67" s="3">
        <f t="shared" si="39"/>
        <v>-2585760</v>
      </c>
      <c r="D67" s="3">
        <f t="shared" si="40"/>
        <v>-83904.03</v>
      </c>
      <c r="E67" s="3">
        <f t="shared" si="28"/>
        <v>250769</v>
      </c>
      <c r="F67" s="3">
        <f t="shared" si="41"/>
        <v>-45705.300999999999</v>
      </c>
      <c r="G67" s="3">
        <f t="shared" si="42"/>
        <v>10060.152060333334</v>
      </c>
      <c r="H67" s="3">
        <f t="shared" si="43"/>
        <v>-117991.74331934025</v>
      </c>
      <c r="I67" s="3">
        <f t="shared" si="44"/>
        <v>0</v>
      </c>
      <c r="J67" s="3">
        <f t="shared" si="45"/>
        <v>97132.107740993059</v>
      </c>
      <c r="K67" s="3">
        <f t="shared" si="46"/>
        <v>468.76012327803016</v>
      </c>
      <c r="L67" s="3">
        <f t="shared" si="47"/>
        <v>-78.061999999999998</v>
      </c>
      <c r="M67" s="3">
        <f t="shared" si="48"/>
        <v>15.9039365</v>
      </c>
      <c r="N67" s="3">
        <f t="shared" si="49"/>
        <v>-231.33234695750667</v>
      </c>
      <c r="O67" s="3">
        <f t="shared" si="50"/>
        <v>0</v>
      </c>
      <c r="P67" s="3">
        <f t="shared" si="51"/>
        <v>-153010.45929231698</v>
      </c>
      <c r="Q67" s="3">
        <f t="shared" si="52"/>
        <v>9975.01</v>
      </c>
      <c r="R67" s="3">
        <f t="shared" si="53"/>
        <v>-2715567.3715513237</v>
      </c>
    </row>
    <row r="68" spans="1:18" x14ac:dyDescent="0.3">
      <c r="A68" s="3">
        <v>2000</v>
      </c>
      <c r="B68" s="3">
        <f>700+273</f>
        <v>973</v>
      </c>
      <c r="C68" s="3">
        <f t="shared" si="39"/>
        <v>-2585760</v>
      </c>
      <c r="D68" s="3">
        <f t="shared" si="40"/>
        <v>-93515.03</v>
      </c>
      <c r="E68" s="3">
        <f t="shared" si="28"/>
        <v>294381</v>
      </c>
      <c r="F68" s="3">
        <f t="shared" si="41"/>
        <v>-58235.948999999993</v>
      </c>
      <c r="G68" s="3">
        <f t="shared" si="42"/>
        <v>14088.601323000001</v>
      </c>
      <c r="H68" s="3">
        <f t="shared" si="43"/>
        <v>-133805.82909125517</v>
      </c>
      <c r="I68" s="3">
        <f t="shared" si="44"/>
        <v>0</v>
      </c>
      <c r="J68" s="3">
        <f t="shared" si="45"/>
        <v>116427.82323174484</v>
      </c>
      <c r="K68" s="3">
        <f t="shared" si="46"/>
        <v>516.05669458822342</v>
      </c>
      <c r="L68" s="3">
        <f t="shared" si="47"/>
        <v>-91.637999999999991</v>
      </c>
      <c r="M68" s="3">
        <f t="shared" si="48"/>
        <v>20.264188499999999</v>
      </c>
      <c r="N68" s="3">
        <f t="shared" si="49"/>
        <v>-248.490895511806</v>
      </c>
      <c r="O68" s="3">
        <f t="shared" si="50"/>
        <v>0</v>
      </c>
      <c r="P68" s="3">
        <f t="shared" si="51"/>
        <v>-190894.80391185416</v>
      </c>
      <c r="Q68" s="3">
        <f t="shared" si="52"/>
        <v>9975.01</v>
      </c>
      <c r="R68" s="3">
        <f t="shared" si="53"/>
        <v>-2743767.000680109</v>
      </c>
    </row>
    <row r="69" spans="1:18" x14ac:dyDescent="0.3">
      <c r="A69" s="3">
        <v>4000</v>
      </c>
      <c r="B69" s="3">
        <f>300+273</f>
        <v>573</v>
      </c>
      <c r="C69" s="3">
        <f t="shared" si="39"/>
        <v>-2585760</v>
      </c>
      <c r="D69" s="3">
        <f t="shared" si="40"/>
        <v>-55071.03</v>
      </c>
      <c r="E69" s="3">
        <f t="shared" si="28"/>
        <v>119933</v>
      </c>
      <c r="F69" s="3">
        <f t="shared" si="41"/>
        <v>-16258.956999999999</v>
      </c>
      <c r="G69" s="3">
        <f t="shared" si="42"/>
        <v>2545.7466723333332</v>
      </c>
      <c r="H69" s="3">
        <f t="shared" si="43"/>
        <v>-64113.565899469882</v>
      </c>
      <c r="I69" s="3">
        <f t="shared" si="44"/>
        <v>0</v>
      </c>
      <c r="J69" s="3">
        <f t="shared" si="45"/>
        <v>42106.223772863457</v>
      </c>
      <c r="K69" s="3">
        <f t="shared" si="46"/>
        <v>285.13186743889531</v>
      </c>
      <c r="L69" s="3">
        <f t="shared" si="47"/>
        <v>-37.333999999999996</v>
      </c>
      <c r="M69" s="3">
        <f t="shared" si="48"/>
        <v>5.6575804999999999</v>
      </c>
      <c r="N69" s="3">
        <f t="shared" si="49"/>
        <v>-155.15454045510833</v>
      </c>
      <c r="O69" s="3">
        <f t="shared" si="50"/>
        <v>0</v>
      </c>
      <c r="P69" s="3">
        <f t="shared" si="51"/>
        <v>-56326.419988209935</v>
      </c>
      <c r="Q69" s="3">
        <f t="shared" si="52"/>
        <v>19955.010000000002</v>
      </c>
      <c r="R69" s="3">
        <f t="shared" si="53"/>
        <v>-2635096.2162153465</v>
      </c>
    </row>
    <row r="70" spans="1:18" x14ac:dyDescent="0.3">
      <c r="A70" s="3">
        <v>4000</v>
      </c>
      <c r="B70" s="3">
        <f>400+273</f>
        <v>673</v>
      </c>
      <c r="C70" s="3">
        <f t="shared" si="39"/>
        <v>-2585760</v>
      </c>
      <c r="D70" s="3">
        <f t="shared" si="40"/>
        <v>-64682.03</v>
      </c>
      <c r="E70" s="3">
        <f t="shared" si="28"/>
        <v>163545</v>
      </c>
      <c r="F70" s="3">
        <f t="shared" si="41"/>
        <v>-24716.805</v>
      </c>
      <c r="G70" s="3">
        <f t="shared" si="42"/>
        <v>4383.2047350000003</v>
      </c>
      <c r="H70" s="3">
        <f t="shared" si="43"/>
        <v>-83370.713250949571</v>
      </c>
      <c r="I70" s="3">
        <f t="shared" si="44"/>
        <v>0</v>
      </c>
      <c r="J70" s="3">
        <f t="shared" si="45"/>
        <v>59840.686484050442</v>
      </c>
      <c r="K70" s="3">
        <f t="shared" si="46"/>
        <v>355.28596182992169</v>
      </c>
      <c r="L70" s="3">
        <f t="shared" si="47"/>
        <v>-50.91</v>
      </c>
      <c r="M70" s="3">
        <f t="shared" si="48"/>
        <v>8.6006324999999997</v>
      </c>
      <c r="N70" s="3">
        <f t="shared" si="49"/>
        <v>-186.1649220509602</v>
      </c>
      <c r="O70" s="3">
        <f t="shared" si="50"/>
        <v>0</v>
      </c>
      <c r="P70" s="3">
        <f t="shared" si="51"/>
        <v>-85344.255443741116</v>
      </c>
      <c r="Q70" s="3">
        <f t="shared" si="52"/>
        <v>19955.010000000002</v>
      </c>
      <c r="R70" s="3">
        <f t="shared" si="53"/>
        <v>-2655990.5889596906</v>
      </c>
    </row>
    <row r="71" spans="1:18" x14ac:dyDescent="0.3">
      <c r="A71" s="3">
        <v>4000</v>
      </c>
      <c r="B71" s="3">
        <f>500+273</f>
        <v>773</v>
      </c>
      <c r="C71" s="3">
        <f t="shared" si="39"/>
        <v>-2585760</v>
      </c>
      <c r="D71" s="3">
        <f t="shared" si="40"/>
        <v>-74293.03</v>
      </c>
      <c r="E71" s="3">
        <f t="shared" si="28"/>
        <v>207157</v>
      </c>
      <c r="F71" s="3">
        <f t="shared" si="41"/>
        <v>-34532.252999999997</v>
      </c>
      <c r="G71" s="3">
        <f t="shared" si="42"/>
        <v>6856.5131976666671</v>
      </c>
      <c r="H71" s="3">
        <f t="shared" si="43"/>
        <v>-101242.84713957808</v>
      </c>
      <c r="I71" s="3">
        <f t="shared" si="44"/>
        <v>0</v>
      </c>
      <c r="J71" s="3">
        <f t="shared" si="45"/>
        <v>78238.413058088598</v>
      </c>
      <c r="K71" s="3">
        <f t="shared" si="46"/>
        <v>415.70328733520961</v>
      </c>
      <c r="L71" s="3">
        <f t="shared" si="47"/>
        <v>-64.48599999999999</v>
      </c>
      <c r="M71" s="3">
        <f t="shared" si="48"/>
        <v>12.0160845</v>
      </c>
      <c r="N71" s="3">
        <f t="shared" si="49"/>
        <v>-210.94365700215607</v>
      </c>
      <c r="O71" s="3">
        <f t="shared" si="50"/>
        <v>0</v>
      </c>
      <c r="P71" s="3">
        <f t="shared" si="51"/>
        <v>-117719.94956595037</v>
      </c>
      <c r="Q71" s="3">
        <f t="shared" si="52"/>
        <v>19955.010000000002</v>
      </c>
      <c r="R71" s="3">
        <f t="shared" si="53"/>
        <v>-2679579.5565078617</v>
      </c>
    </row>
    <row r="72" spans="1:18" x14ac:dyDescent="0.3">
      <c r="A72" s="3">
        <v>4000</v>
      </c>
      <c r="B72" s="3">
        <f>600+273</f>
        <v>873</v>
      </c>
      <c r="C72" s="3">
        <f t="shared" si="39"/>
        <v>-2585760</v>
      </c>
      <c r="D72" s="3">
        <f t="shared" si="40"/>
        <v>-83904.03</v>
      </c>
      <c r="E72" s="3">
        <f t="shared" si="28"/>
        <v>250769</v>
      </c>
      <c r="F72" s="3">
        <f t="shared" si="41"/>
        <v>-45705.300999999999</v>
      </c>
      <c r="G72" s="3">
        <f t="shared" si="42"/>
        <v>10060.152060333334</v>
      </c>
      <c r="H72" s="3">
        <f t="shared" si="43"/>
        <v>-117991.74331934025</v>
      </c>
      <c r="I72" s="3">
        <f t="shared" si="44"/>
        <v>0</v>
      </c>
      <c r="J72" s="3">
        <f t="shared" si="45"/>
        <v>97132.107740993059</v>
      </c>
      <c r="K72" s="3">
        <f t="shared" si="46"/>
        <v>468.76012327803016</v>
      </c>
      <c r="L72" s="3">
        <f t="shared" si="47"/>
        <v>-78.061999999999998</v>
      </c>
      <c r="M72" s="3">
        <f t="shared" si="48"/>
        <v>15.9039365</v>
      </c>
      <c r="N72" s="3">
        <f t="shared" si="49"/>
        <v>-231.33234695750667</v>
      </c>
      <c r="O72" s="3">
        <f t="shared" si="50"/>
        <v>0</v>
      </c>
      <c r="P72" s="3">
        <f t="shared" si="51"/>
        <v>-153010.45929231698</v>
      </c>
      <c r="Q72" s="3">
        <f t="shared" si="52"/>
        <v>19955.010000000002</v>
      </c>
      <c r="R72" s="3">
        <f t="shared" si="53"/>
        <v>-2705587.3715513237</v>
      </c>
    </row>
    <row r="73" spans="1:18" x14ac:dyDescent="0.3">
      <c r="A73" s="3">
        <v>4000</v>
      </c>
      <c r="B73" s="3">
        <f>700+273</f>
        <v>973</v>
      </c>
      <c r="C73" s="3">
        <f t="shared" si="39"/>
        <v>-2585760</v>
      </c>
      <c r="D73" s="3">
        <f t="shared" si="40"/>
        <v>-93515.03</v>
      </c>
      <c r="E73" s="3">
        <f t="shared" si="28"/>
        <v>294381</v>
      </c>
      <c r="F73" s="3">
        <f t="shared" si="41"/>
        <v>-58235.948999999993</v>
      </c>
      <c r="G73" s="3">
        <f t="shared" si="42"/>
        <v>14088.601323000001</v>
      </c>
      <c r="H73" s="3">
        <f t="shared" si="43"/>
        <v>-133805.82909125517</v>
      </c>
      <c r="I73" s="3">
        <f t="shared" si="44"/>
        <v>0</v>
      </c>
      <c r="J73" s="3">
        <f t="shared" si="45"/>
        <v>116427.82323174484</v>
      </c>
      <c r="K73" s="3">
        <f t="shared" si="46"/>
        <v>516.05669458822342</v>
      </c>
      <c r="L73" s="3">
        <f t="shared" si="47"/>
        <v>-91.637999999999991</v>
      </c>
      <c r="M73" s="3">
        <f t="shared" si="48"/>
        <v>20.264188499999999</v>
      </c>
      <c r="N73" s="3">
        <f t="shared" si="49"/>
        <v>-248.490895511806</v>
      </c>
      <c r="O73" s="3">
        <f t="shared" si="50"/>
        <v>0</v>
      </c>
      <c r="P73" s="3">
        <f t="shared" si="51"/>
        <v>-190894.80391185416</v>
      </c>
      <c r="Q73" s="3">
        <f t="shared" si="52"/>
        <v>19955.010000000002</v>
      </c>
      <c r="R73" s="3">
        <f t="shared" si="53"/>
        <v>-2733787.000680109</v>
      </c>
    </row>
    <row r="74" spans="1:18" x14ac:dyDescent="0.3">
      <c r="A74" s="3">
        <v>6000</v>
      </c>
      <c r="B74" s="3">
        <f>300+273</f>
        <v>573</v>
      </c>
      <c r="C74" s="3">
        <f t="shared" si="39"/>
        <v>-2585760</v>
      </c>
      <c r="D74" s="3">
        <f t="shared" si="40"/>
        <v>-55071.03</v>
      </c>
      <c r="E74" s="3">
        <f t="shared" si="28"/>
        <v>119933</v>
      </c>
      <c r="F74" s="3">
        <f t="shared" si="41"/>
        <v>-16258.956999999999</v>
      </c>
      <c r="G74" s="3">
        <f t="shared" si="42"/>
        <v>2545.7466723333332</v>
      </c>
      <c r="H74" s="3">
        <f t="shared" si="43"/>
        <v>-64113.565899469882</v>
      </c>
      <c r="I74" s="3">
        <f t="shared" si="44"/>
        <v>0</v>
      </c>
      <c r="J74" s="3">
        <f t="shared" si="45"/>
        <v>42106.223772863457</v>
      </c>
      <c r="K74" s="3">
        <f t="shared" si="46"/>
        <v>285.13186743889531</v>
      </c>
      <c r="L74" s="3">
        <f t="shared" si="47"/>
        <v>-37.333999999999996</v>
      </c>
      <c r="M74" s="3">
        <f t="shared" si="48"/>
        <v>5.6575804999999999</v>
      </c>
      <c r="N74" s="3">
        <f t="shared" si="49"/>
        <v>-155.15454045510833</v>
      </c>
      <c r="O74" s="3">
        <f t="shared" si="50"/>
        <v>0</v>
      </c>
      <c r="P74" s="3">
        <f t="shared" si="51"/>
        <v>-56326.419988209935</v>
      </c>
      <c r="Q74" s="3">
        <f t="shared" si="52"/>
        <v>29935.010000000002</v>
      </c>
      <c r="R74" s="3">
        <f t="shared" si="53"/>
        <v>-2625116.2162153465</v>
      </c>
    </row>
    <row r="75" spans="1:18" x14ac:dyDescent="0.3">
      <c r="A75" s="3">
        <v>6000</v>
      </c>
      <c r="B75" s="3">
        <f>400+273</f>
        <v>673</v>
      </c>
      <c r="C75" s="3">
        <f t="shared" si="39"/>
        <v>-2585760</v>
      </c>
      <c r="D75" s="3">
        <f t="shared" si="40"/>
        <v>-64682.03</v>
      </c>
      <c r="E75" s="3">
        <f t="shared" si="28"/>
        <v>163545</v>
      </c>
      <c r="F75" s="3">
        <f t="shared" si="41"/>
        <v>-24716.805</v>
      </c>
      <c r="G75" s="3">
        <f t="shared" si="42"/>
        <v>4383.2047350000003</v>
      </c>
      <c r="H75" s="3">
        <f t="shared" si="43"/>
        <v>-83370.713250949571</v>
      </c>
      <c r="I75" s="3">
        <f t="shared" si="44"/>
        <v>0</v>
      </c>
      <c r="J75" s="3">
        <f t="shared" si="45"/>
        <v>59840.686484050442</v>
      </c>
      <c r="K75" s="3">
        <f t="shared" si="46"/>
        <v>355.28596182992169</v>
      </c>
      <c r="L75" s="3">
        <f t="shared" si="47"/>
        <v>-50.91</v>
      </c>
      <c r="M75" s="3">
        <f t="shared" si="48"/>
        <v>8.6006324999999997</v>
      </c>
      <c r="N75" s="3">
        <f t="shared" si="49"/>
        <v>-186.1649220509602</v>
      </c>
      <c r="O75" s="3">
        <f t="shared" si="50"/>
        <v>0</v>
      </c>
      <c r="P75" s="3">
        <f t="shared" si="51"/>
        <v>-85344.255443741116</v>
      </c>
      <c r="Q75" s="3">
        <f t="shared" si="52"/>
        <v>29935.010000000002</v>
      </c>
      <c r="R75" s="3">
        <f t="shared" si="53"/>
        <v>-2646010.5889596906</v>
      </c>
    </row>
    <row r="76" spans="1:18" x14ac:dyDescent="0.3">
      <c r="A76" s="3">
        <v>6000</v>
      </c>
      <c r="B76" s="3">
        <f>500+273</f>
        <v>773</v>
      </c>
      <c r="C76" s="3">
        <f t="shared" si="39"/>
        <v>-2585760</v>
      </c>
      <c r="D76" s="3">
        <f t="shared" si="40"/>
        <v>-74293.03</v>
      </c>
      <c r="E76" s="3">
        <f t="shared" si="28"/>
        <v>207157</v>
      </c>
      <c r="F76" s="3">
        <f t="shared" si="41"/>
        <v>-34532.252999999997</v>
      </c>
      <c r="G76" s="3">
        <f t="shared" si="42"/>
        <v>6856.5131976666671</v>
      </c>
      <c r="H76" s="3">
        <f t="shared" si="43"/>
        <v>-101242.84713957808</v>
      </c>
      <c r="I76" s="3">
        <f t="shared" si="44"/>
        <v>0</v>
      </c>
      <c r="J76" s="3">
        <f t="shared" si="45"/>
        <v>78238.413058088598</v>
      </c>
      <c r="K76" s="3">
        <f t="shared" si="46"/>
        <v>415.70328733520961</v>
      </c>
      <c r="L76" s="3">
        <f t="shared" si="47"/>
        <v>-64.48599999999999</v>
      </c>
      <c r="M76" s="3">
        <f t="shared" si="48"/>
        <v>12.0160845</v>
      </c>
      <c r="N76" s="3">
        <f t="shared" si="49"/>
        <v>-210.94365700215607</v>
      </c>
      <c r="O76" s="3">
        <f t="shared" si="50"/>
        <v>0</v>
      </c>
      <c r="P76" s="3">
        <f t="shared" si="51"/>
        <v>-117719.94956595037</v>
      </c>
      <c r="Q76" s="3">
        <f t="shared" si="52"/>
        <v>29935.010000000002</v>
      </c>
      <c r="R76" s="3">
        <f t="shared" si="53"/>
        <v>-2669599.5565078617</v>
      </c>
    </row>
    <row r="77" spans="1:18" x14ac:dyDescent="0.3">
      <c r="A77" s="3">
        <v>6000</v>
      </c>
      <c r="B77" s="3">
        <f>600+273</f>
        <v>873</v>
      </c>
      <c r="C77" s="3">
        <f t="shared" si="39"/>
        <v>-2585760</v>
      </c>
      <c r="D77" s="3">
        <f t="shared" si="40"/>
        <v>-83904.03</v>
      </c>
      <c r="E77" s="3">
        <f t="shared" si="28"/>
        <v>250769</v>
      </c>
      <c r="F77" s="3">
        <f t="shared" si="41"/>
        <v>-45705.300999999999</v>
      </c>
      <c r="G77" s="3">
        <f t="shared" si="42"/>
        <v>10060.152060333334</v>
      </c>
      <c r="H77" s="3">
        <f t="shared" si="43"/>
        <v>-117991.74331934025</v>
      </c>
      <c r="I77" s="3">
        <f t="shared" si="44"/>
        <v>0</v>
      </c>
      <c r="J77" s="3">
        <f t="shared" si="45"/>
        <v>97132.107740993059</v>
      </c>
      <c r="K77" s="3">
        <f t="shared" si="46"/>
        <v>468.76012327803016</v>
      </c>
      <c r="L77" s="3">
        <f t="shared" si="47"/>
        <v>-78.061999999999998</v>
      </c>
      <c r="M77" s="3">
        <f t="shared" si="48"/>
        <v>15.9039365</v>
      </c>
      <c r="N77" s="3">
        <f t="shared" si="49"/>
        <v>-231.33234695750667</v>
      </c>
      <c r="O77" s="3">
        <f t="shared" si="50"/>
        <v>0</v>
      </c>
      <c r="P77" s="3">
        <f t="shared" si="51"/>
        <v>-153010.45929231698</v>
      </c>
      <c r="Q77" s="3">
        <f t="shared" si="52"/>
        <v>29935.010000000002</v>
      </c>
      <c r="R77" s="3">
        <f t="shared" si="53"/>
        <v>-2695607.3715513237</v>
      </c>
    </row>
    <row r="78" spans="1:18" x14ac:dyDescent="0.3">
      <c r="A78" s="3">
        <v>6000</v>
      </c>
      <c r="B78" s="3">
        <f>700+273</f>
        <v>973</v>
      </c>
      <c r="C78" s="3">
        <f t="shared" si="39"/>
        <v>-2585760</v>
      </c>
      <c r="D78" s="3">
        <f t="shared" si="40"/>
        <v>-93515.03</v>
      </c>
      <c r="E78" s="3">
        <f t="shared" si="28"/>
        <v>294381</v>
      </c>
      <c r="F78" s="3">
        <f t="shared" si="41"/>
        <v>-58235.948999999993</v>
      </c>
      <c r="G78" s="3">
        <f t="shared" si="42"/>
        <v>14088.601323000001</v>
      </c>
      <c r="H78" s="3">
        <f t="shared" si="43"/>
        <v>-133805.82909125517</v>
      </c>
      <c r="I78" s="3">
        <f t="shared" si="44"/>
        <v>0</v>
      </c>
      <c r="J78" s="3">
        <f t="shared" si="45"/>
        <v>116427.82323174484</v>
      </c>
      <c r="K78" s="3">
        <f t="shared" si="46"/>
        <v>516.05669458822342</v>
      </c>
      <c r="L78" s="3">
        <f t="shared" si="47"/>
        <v>-91.637999999999991</v>
      </c>
      <c r="M78" s="3">
        <f t="shared" si="48"/>
        <v>20.264188499999999</v>
      </c>
      <c r="N78" s="3">
        <f t="shared" si="49"/>
        <v>-248.490895511806</v>
      </c>
      <c r="O78" s="3">
        <f t="shared" si="50"/>
        <v>0</v>
      </c>
      <c r="P78" s="3">
        <f t="shared" si="51"/>
        <v>-190894.80391185416</v>
      </c>
      <c r="Q78" s="3">
        <f t="shared" si="52"/>
        <v>29935.010000000002</v>
      </c>
      <c r="R78" s="3">
        <f t="shared" si="53"/>
        <v>-2723807.000680109</v>
      </c>
    </row>
    <row r="79" spans="1:18" x14ac:dyDescent="0.3">
      <c r="A79" s="3">
        <v>8000</v>
      </c>
      <c r="B79" s="3">
        <f>300+273</f>
        <v>573</v>
      </c>
      <c r="C79" s="3">
        <f t="shared" si="39"/>
        <v>-2585760</v>
      </c>
      <c r="D79" s="3">
        <f t="shared" si="40"/>
        <v>-55071.03</v>
      </c>
      <c r="E79" s="3">
        <f t="shared" si="28"/>
        <v>119933</v>
      </c>
      <c r="F79" s="3">
        <f t="shared" si="41"/>
        <v>-16258.956999999999</v>
      </c>
      <c r="G79" s="3">
        <f t="shared" si="42"/>
        <v>2545.7466723333332</v>
      </c>
      <c r="H79" s="3">
        <f t="shared" si="43"/>
        <v>-64113.565899469882</v>
      </c>
      <c r="I79" s="3">
        <f t="shared" si="44"/>
        <v>0</v>
      </c>
      <c r="J79" s="3">
        <f t="shared" si="45"/>
        <v>42106.223772863457</v>
      </c>
      <c r="K79" s="3">
        <f t="shared" si="46"/>
        <v>285.13186743889531</v>
      </c>
      <c r="L79" s="3">
        <f t="shared" si="47"/>
        <v>-37.333999999999996</v>
      </c>
      <c r="M79" s="3">
        <f t="shared" si="48"/>
        <v>5.6575804999999999</v>
      </c>
      <c r="N79" s="3">
        <f t="shared" si="49"/>
        <v>-155.15454045510833</v>
      </c>
      <c r="O79" s="3">
        <f t="shared" si="50"/>
        <v>0</v>
      </c>
      <c r="P79" s="3">
        <f t="shared" si="51"/>
        <v>-56326.419988209935</v>
      </c>
      <c r="Q79" s="3">
        <f t="shared" si="52"/>
        <v>39915.01</v>
      </c>
      <c r="R79" s="3">
        <f t="shared" si="53"/>
        <v>-2615136.2162153465</v>
      </c>
    </row>
    <row r="80" spans="1:18" x14ac:dyDescent="0.3">
      <c r="A80" s="3">
        <v>8000</v>
      </c>
      <c r="B80" s="3">
        <f>400+273</f>
        <v>673</v>
      </c>
      <c r="C80" s="3">
        <f t="shared" si="39"/>
        <v>-2585760</v>
      </c>
      <c r="D80" s="3">
        <f t="shared" si="40"/>
        <v>-64682.03</v>
      </c>
      <c r="E80" s="3">
        <f t="shared" si="28"/>
        <v>163545</v>
      </c>
      <c r="F80" s="3">
        <f t="shared" si="41"/>
        <v>-24716.805</v>
      </c>
      <c r="G80" s="3">
        <f t="shared" si="42"/>
        <v>4383.2047350000003</v>
      </c>
      <c r="H80" s="3">
        <f t="shared" si="43"/>
        <v>-83370.713250949571</v>
      </c>
      <c r="I80" s="3">
        <f t="shared" si="44"/>
        <v>0</v>
      </c>
      <c r="J80" s="3">
        <f t="shared" si="45"/>
        <v>59840.686484050442</v>
      </c>
      <c r="K80" s="3">
        <f t="shared" si="46"/>
        <v>355.28596182992169</v>
      </c>
      <c r="L80" s="3">
        <f t="shared" si="47"/>
        <v>-50.91</v>
      </c>
      <c r="M80" s="3">
        <f t="shared" si="48"/>
        <v>8.6006324999999997</v>
      </c>
      <c r="N80" s="3">
        <f t="shared" si="49"/>
        <v>-186.1649220509602</v>
      </c>
      <c r="O80" s="3">
        <f t="shared" si="50"/>
        <v>0</v>
      </c>
      <c r="P80" s="3">
        <f t="shared" si="51"/>
        <v>-85344.255443741116</v>
      </c>
      <c r="Q80" s="3">
        <f t="shared" si="52"/>
        <v>39915.01</v>
      </c>
      <c r="R80" s="3">
        <f t="shared" si="53"/>
        <v>-2636030.5889596906</v>
      </c>
    </row>
    <row r="81" spans="1:18" x14ac:dyDescent="0.3">
      <c r="A81" s="3">
        <v>8000</v>
      </c>
      <c r="B81" s="3">
        <f>500+273</f>
        <v>773</v>
      </c>
      <c r="C81" s="3">
        <f t="shared" si="39"/>
        <v>-2585760</v>
      </c>
      <c r="D81" s="3">
        <f t="shared" si="40"/>
        <v>-74293.03</v>
      </c>
      <c r="E81" s="3">
        <f t="shared" si="28"/>
        <v>207157</v>
      </c>
      <c r="F81" s="3">
        <f t="shared" si="41"/>
        <v>-34532.252999999997</v>
      </c>
      <c r="G81" s="3">
        <f t="shared" si="42"/>
        <v>6856.5131976666671</v>
      </c>
      <c r="H81" s="3">
        <f t="shared" si="43"/>
        <v>-101242.84713957808</v>
      </c>
      <c r="I81" s="3">
        <f t="shared" si="44"/>
        <v>0</v>
      </c>
      <c r="J81" s="3">
        <f t="shared" si="45"/>
        <v>78238.413058088598</v>
      </c>
      <c r="K81" s="3">
        <f t="shared" si="46"/>
        <v>415.70328733520961</v>
      </c>
      <c r="L81" s="3">
        <f t="shared" si="47"/>
        <v>-64.48599999999999</v>
      </c>
      <c r="M81" s="3">
        <f t="shared" si="48"/>
        <v>12.0160845</v>
      </c>
      <c r="N81" s="3">
        <f t="shared" si="49"/>
        <v>-210.94365700215607</v>
      </c>
      <c r="O81" s="3">
        <f t="shared" si="50"/>
        <v>0</v>
      </c>
      <c r="P81" s="3">
        <f t="shared" si="51"/>
        <v>-117719.94956595037</v>
      </c>
      <c r="Q81" s="3">
        <f t="shared" si="52"/>
        <v>39915.01</v>
      </c>
      <c r="R81" s="3">
        <f t="shared" si="53"/>
        <v>-2659619.5565078617</v>
      </c>
    </row>
    <row r="82" spans="1:18" x14ac:dyDescent="0.3">
      <c r="A82" s="3">
        <v>8000</v>
      </c>
      <c r="B82" s="3">
        <f>600+273</f>
        <v>873</v>
      </c>
      <c r="C82" s="3">
        <f t="shared" si="39"/>
        <v>-2585760</v>
      </c>
      <c r="D82" s="3">
        <f t="shared" si="40"/>
        <v>-83904.03</v>
      </c>
      <c r="E82" s="3">
        <f t="shared" si="28"/>
        <v>250769</v>
      </c>
      <c r="F82" s="3">
        <f t="shared" si="41"/>
        <v>-45705.300999999999</v>
      </c>
      <c r="G82" s="3">
        <f t="shared" si="42"/>
        <v>10060.152060333334</v>
      </c>
      <c r="H82" s="3">
        <f t="shared" si="43"/>
        <v>-117991.74331934025</v>
      </c>
      <c r="I82" s="3">
        <f t="shared" si="44"/>
        <v>0</v>
      </c>
      <c r="J82" s="3">
        <f t="shared" si="45"/>
        <v>97132.107740993059</v>
      </c>
      <c r="K82" s="3">
        <f t="shared" si="46"/>
        <v>468.76012327803016</v>
      </c>
      <c r="L82" s="3">
        <f t="shared" si="47"/>
        <v>-78.061999999999998</v>
      </c>
      <c r="M82" s="3">
        <f t="shared" si="48"/>
        <v>15.9039365</v>
      </c>
      <c r="N82" s="3">
        <f t="shared" si="49"/>
        <v>-231.33234695750667</v>
      </c>
      <c r="O82" s="3">
        <f t="shared" si="50"/>
        <v>0</v>
      </c>
      <c r="P82" s="3">
        <f t="shared" si="51"/>
        <v>-153010.45929231698</v>
      </c>
      <c r="Q82" s="3">
        <f t="shared" si="52"/>
        <v>39915.01</v>
      </c>
      <c r="R82" s="3">
        <f t="shared" si="53"/>
        <v>-2685627.3715513237</v>
      </c>
    </row>
    <row r="83" spans="1:18" x14ac:dyDescent="0.3">
      <c r="A83" s="3">
        <v>8000</v>
      </c>
      <c r="B83" s="3">
        <f>700+273</f>
        <v>973</v>
      </c>
      <c r="C83" s="3">
        <f t="shared" si="39"/>
        <v>-2585760</v>
      </c>
      <c r="D83" s="3">
        <f t="shared" si="40"/>
        <v>-93515.03</v>
      </c>
      <c r="E83" s="3">
        <f t="shared" si="28"/>
        <v>294381</v>
      </c>
      <c r="F83" s="3">
        <f t="shared" si="41"/>
        <v>-58235.948999999993</v>
      </c>
      <c r="G83" s="3">
        <f t="shared" si="42"/>
        <v>14088.601323000001</v>
      </c>
      <c r="H83" s="3">
        <f t="shared" si="43"/>
        <v>-133805.82909125517</v>
      </c>
      <c r="I83" s="3">
        <f t="shared" si="44"/>
        <v>0</v>
      </c>
      <c r="J83" s="3">
        <f t="shared" si="45"/>
        <v>116427.82323174484</v>
      </c>
      <c r="K83" s="3">
        <f t="shared" si="46"/>
        <v>516.05669458822342</v>
      </c>
      <c r="L83" s="3">
        <f t="shared" si="47"/>
        <v>-91.637999999999991</v>
      </c>
      <c r="M83" s="3">
        <f t="shared" si="48"/>
        <v>20.264188499999999</v>
      </c>
      <c r="N83" s="3">
        <f t="shared" si="49"/>
        <v>-248.490895511806</v>
      </c>
      <c r="O83" s="3">
        <f t="shared" si="50"/>
        <v>0</v>
      </c>
      <c r="P83" s="3">
        <f t="shared" si="51"/>
        <v>-190894.80391185416</v>
      </c>
      <c r="Q83" s="3">
        <f t="shared" si="52"/>
        <v>39915.01</v>
      </c>
      <c r="R83" s="3">
        <f t="shared" si="53"/>
        <v>-2713827.000680109</v>
      </c>
    </row>
    <row r="84" spans="1:18" x14ac:dyDescent="0.3">
      <c r="A84" s="3">
        <v>10000</v>
      </c>
      <c r="B84" s="3">
        <f>300+273</f>
        <v>573</v>
      </c>
      <c r="C84" s="3">
        <f t="shared" si="39"/>
        <v>-2585760</v>
      </c>
      <c r="D84" s="3">
        <f t="shared" si="40"/>
        <v>-55071.03</v>
      </c>
      <c r="E84" s="3">
        <f t="shared" si="28"/>
        <v>119933</v>
      </c>
      <c r="F84" s="3">
        <f t="shared" si="41"/>
        <v>-16258.956999999999</v>
      </c>
      <c r="G84" s="3">
        <f t="shared" si="42"/>
        <v>2545.7466723333332</v>
      </c>
      <c r="H84" s="3">
        <f t="shared" si="43"/>
        <v>-64113.565899469882</v>
      </c>
      <c r="I84" s="3">
        <f t="shared" si="44"/>
        <v>0</v>
      </c>
      <c r="J84" s="3">
        <f t="shared" si="45"/>
        <v>42106.223772863457</v>
      </c>
      <c r="K84" s="3">
        <f t="shared" si="46"/>
        <v>285.13186743889531</v>
      </c>
      <c r="L84" s="3">
        <f t="shared" si="47"/>
        <v>-37.333999999999996</v>
      </c>
      <c r="M84" s="3">
        <f t="shared" si="48"/>
        <v>5.6575804999999999</v>
      </c>
      <c r="N84" s="3">
        <f t="shared" si="49"/>
        <v>-155.15454045510833</v>
      </c>
      <c r="O84" s="3">
        <f t="shared" si="50"/>
        <v>0</v>
      </c>
      <c r="P84" s="3">
        <f t="shared" si="51"/>
        <v>-56326.419988209935</v>
      </c>
      <c r="Q84" s="3">
        <f t="shared" si="52"/>
        <v>49895.01</v>
      </c>
      <c r="R84" s="3">
        <f t="shared" si="53"/>
        <v>-2605156.2162153465</v>
      </c>
    </row>
    <row r="85" spans="1:18" x14ac:dyDescent="0.3">
      <c r="A85" s="3">
        <v>10000</v>
      </c>
      <c r="B85" s="3">
        <f>400+273</f>
        <v>673</v>
      </c>
      <c r="C85" s="3">
        <f t="shared" si="39"/>
        <v>-2585760</v>
      </c>
      <c r="D85" s="3">
        <f t="shared" si="40"/>
        <v>-64682.03</v>
      </c>
      <c r="E85" s="3">
        <f t="shared" si="28"/>
        <v>163545</v>
      </c>
      <c r="F85" s="3">
        <f t="shared" si="41"/>
        <v>-24716.805</v>
      </c>
      <c r="G85" s="3">
        <f t="shared" si="42"/>
        <v>4383.2047350000003</v>
      </c>
      <c r="H85" s="3">
        <f t="shared" si="43"/>
        <v>-83370.713250949571</v>
      </c>
      <c r="I85" s="3">
        <f t="shared" si="44"/>
        <v>0</v>
      </c>
      <c r="J85" s="3">
        <f t="shared" si="45"/>
        <v>59840.686484050442</v>
      </c>
      <c r="K85" s="3">
        <f t="shared" si="46"/>
        <v>355.28596182992169</v>
      </c>
      <c r="L85" s="3">
        <f t="shared" si="47"/>
        <v>-50.91</v>
      </c>
      <c r="M85" s="3">
        <f t="shared" si="48"/>
        <v>8.6006324999999997</v>
      </c>
      <c r="N85" s="3">
        <f t="shared" si="49"/>
        <v>-186.1649220509602</v>
      </c>
      <c r="O85" s="3">
        <f t="shared" si="50"/>
        <v>0</v>
      </c>
      <c r="P85" s="3">
        <f t="shared" si="51"/>
        <v>-85344.255443741116</v>
      </c>
      <c r="Q85" s="3">
        <f t="shared" si="52"/>
        <v>49895.01</v>
      </c>
      <c r="R85" s="3">
        <f t="shared" si="53"/>
        <v>-2626050.5889596906</v>
      </c>
    </row>
    <row r="86" spans="1:18" x14ac:dyDescent="0.3">
      <c r="A86" s="3">
        <v>10000</v>
      </c>
      <c r="B86" s="3">
        <f>500+273</f>
        <v>773</v>
      </c>
      <c r="C86" s="3">
        <f t="shared" si="39"/>
        <v>-2585760</v>
      </c>
      <c r="D86" s="3">
        <f t="shared" si="40"/>
        <v>-74293.03</v>
      </c>
      <c r="E86" s="3">
        <f t="shared" si="28"/>
        <v>207157</v>
      </c>
      <c r="F86" s="3">
        <f t="shared" si="41"/>
        <v>-34532.252999999997</v>
      </c>
      <c r="G86" s="3">
        <f t="shared" si="42"/>
        <v>6856.5131976666671</v>
      </c>
      <c r="H86" s="3">
        <f t="shared" si="43"/>
        <v>-101242.84713957808</v>
      </c>
      <c r="I86" s="3">
        <f t="shared" si="44"/>
        <v>0</v>
      </c>
      <c r="J86" s="3">
        <f t="shared" si="45"/>
        <v>78238.413058088598</v>
      </c>
      <c r="K86" s="3">
        <f t="shared" si="46"/>
        <v>415.70328733520961</v>
      </c>
      <c r="L86" s="3">
        <f t="shared" si="47"/>
        <v>-64.48599999999999</v>
      </c>
      <c r="M86" s="3">
        <f t="shared" si="48"/>
        <v>12.0160845</v>
      </c>
      <c r="N86" s="3">
        <f t="shared" si="49"/>
        <v>-210.94365700215607</v>
      </c>
      <c r="O86" s="3">
        <f t="shared" si="50"/>
        <v>0</v>
      </c>
      <c r="P86" s="3">
        <f t="shared" si="51"/>
        <v>-117719.94956595037</v>
      </c>
      <c r="Q86" s="3">
        <f t="shared" si="52"/>
        <v>49895.01</v>
      </c>
      <c r="R86" s="3">
        <f t="shared" si="53"/>
        <v>-2649639.5565078617</v>
      </c>
    </row>
    <row r="87" spans="1:18" x14ac:dyDescent="0.3">
      <c r="A87" s="3">
        <v>10000</v>
      </c>
      <c r="B87" s="3">
        <f>600+273</f>
        <v>873</v>
      </c>
      <c r="C87" s="3">
        <f t="shared" si="39"/>
        <v>-2585760</v>
      </c>
      <c r="D87" s="3">
        <f t="shared" si="40"/>
        <v>-83904.03</v>
      </c>
      <c r="E87" s="3">
        <f t="shared" si="28"/>
        <v>250769</v>
      </c>
      <c r="F87" s="3">
        <f t="shared" si="41"/>
        <v>-45705.300999999999</v>
      </c>
      <c r="G87" s="3">
        <f t="shared" si="42"/>
        <v>10060.152060333334</v>
      </c>
      <c r="H87" s="3">
        <f t="shared" si="43"/>
        <v>-117991.74331934025</v>
      </c>
      <c r="I87" s="3">
        <f t="shared" si="44"/>
        <v>0</v>
      </c>
      <c r="J87" s="3">
        <f t="shared" si="45"/>
        <v>97132.107740993059</v>
      </c>
      <c r="K87" s="3">
        <f t="shared" si="46"/>
        <v>468.76012327803016</v>
      </c>
      <c r="L87" s="3">
        <f t="shared" si="47"/>
        <v>-78.061999999999998</v>
      </c>
      <c r="M87" s="3">
        <f t="shared" si="48"/>
        <v>15.9039365</v>
      </c>
      <c r="N87" s="3">
        <f t="shared" si="49"/>
        <v>-231.33234695750667</v>
      </c>
      <c r="O87" s="3">
        <f t="shared" si="50"/>
        <v>0</v>
      </c>
      <c r="P87" s="3">
        <f t="shared" si="51"/>
        <v>-153010.45929231698</v>
      </c>
      <c r="Q87" s="3">
        <f t="shared" si="52"/>
        <v>49895.01</v>
      </c>
      <c r="R87" s="3">
        <f t="shared" si="53"/>
        <v>-2675647.3715513237</v>
      </c>
    </row>
    <row r="88" spans="1:18" x14ac:dyDescent="0.3">
      <c r="A88" s="3">
        <v>10000</v>
      </c>
      <c r="B88" s="3">
        <f>700+273</f>
        <v>973</v>
      </c>
      <c r="C88" s="3">
        <f t="shared" si="39"/>
        <v>-2585760</v>
      </c>
      <c r="D88" s="3">
        <f t="shared" si="40"/>
        <v>-93515.03</v>
      </c>
      <c r="E88" s="3">
        <f t="shared" si="28"/>
        <v>294381</v>
      </c>
      <c r="F88" s="3">
        <f t="shared" si="41"/>
        <v>-58235.948999999993</v>
      </c>
      <c r="G88" s="3">
        <f t="shared" si="42"/>
        <v>14088.601323000001</v>
      </c>
      <c r="H88" s="3">
        <f t="shared" si="43"/>
        <v>-133805.82909125517</v>
      </c>
      <c r="I88" s="3">
        <f t="shared" si="44"/>
        <v>0</v>
      </c>
      <c r="J88" s="3">
        <f t="shared" si="45"/>
        <v>116427.82323174484</v>
      </c>
      <c r="K88" s="3">
        <f t="shared" si="46"/>
        <v>516.05669458822342</v>
      </c>
      <c r="L88" s="3">
        <f t="shared" si="47"/>
        <v>-91.637999999999991</v>
      </c>
      <c r="M88" s="3">
        <f t="shared" si="48"/>
        <v>20.264188499999999</v>
      </c>
      <c r="N88" s="3">
        <f t="shared" si="49"/>
        <v>-248.490895511806</v>
      </c>
      <c r="O88" s="3">
        <f t="shared" si="50"/>
        <v>0</v>
      </c>
      <c r="P88" s="3">
        <f t="shared" si="51"/>
        <v>-190894.80391185416</v>
      </c>
      <c r="Q88" s="3">
        <f t="shared" si="52"/>
        <v>49895.01</v>
      </c>
      <c r="R88" s="3">
        <f t="shared" si="53"/>
        <v>-2703847.000680109</v>
      </c>
    </row>
    <row r="90" spans="1:18" x14ac:dyDescent="0.3">
      <c r="A90" s="3" t="s">
        <v>74</v>
      </c>
    </row>
    <row r="91" spans="1:18" x14ac:dyDescent="0.3">
      <c r="A91" s="3" t="s">
        <v>27</v>
      </c>
      <c r="B91" s="3" t="s">
        <v>26</v>
      </c>
      <c r="C91" s="3" t="s">
        <v>45</v>
      </c>
      <c r="D91" s="3" t="s">
        <v>46</v>
      </c>
      <c r="E91" s="3" t="s">
        <v>29</v>
      </c>
      <c r="F91" s="3" t="s">
        <v>30</v>
      </c>
      <c r="G91" s="3" t="s">
        <v>31</v>
      </c>
      <c r="H91" s="3" t="s">
        <v>32</v>
      </c>
      <c r="I91" s="4" t="s">
        <v>33</v>
      </c>
      <c r="J91" s="3" t="s">
        <v>47</v>
      </c>
      <c r="K91" s="3" t="s">
        <v>41</v>
      </c>
      <c r="L91" s="3" t="s">
        <v>37</v>
      </c>
      <c r="M91" s="3" t="s">
        <v>38</v>
      </c>
      <c r="N91" s="4" t="s">
        <v>39</v>
      </c>
      <c r="O91" s="4" t="s">
        <v>40</v>
      </c>
      <c r="P91" s="3" t="s">
        <v>48</v>
      </c>
      <c r="Q91" s="3" t="s">
        <v>49</v>
      </c>
      <c r="R91" s="3" t="s">
        <v>43</v>
      </c>
    </row>
    <row r="92" spans="1:18" x14ac:dyDescent="0.3">
      <c r="A92" s="3">
        <v>2000</v>
      </c>
      <c r="B92" s="3">
        <f>300+273</f>
        <v>573</v>
      </c>
      <c r="C92" s="3">
        <f>$B$12</f>
        <v>-2587525</v>
      </c>
      <c r="D92" s="3">
        <f>-B92*$C$12</f>
        <v>-53415.06</v>
      </c>
      <c r="E92" s="3">
        <f t="shared" ref="E92" si="54">D$10*(B92-298)</f>
        <v>119933</v>
      </c>
      <c r="F92" s="3">
        <f t="shared" ref="F92" si="55">E$10*(B92^2-298^2)/2</f>
        <v>-16258.956999999999</v>
      </c>
      <c r="G92" s="3">
        <f t="shared" ref="G92" si="56">F$10*(B92^3-298^3)/3</f>
        <v>2545.7466723333332</v>
      </c>
      <c r="H92" s="3">
        <f t="shared" ref="H92" si="57">2*G$10*(B92^0.5-298^0.5)</f>
        <v>-64113.565899469882</v>
      </c>
      <c r="I92" s="3">
        <f t="shared" ref="I92" si="58">-H$10*(B92^-1-298^-1)</f>
        <v>0</v>
      </c>
      <c r="J92" s="3">
        <f t="shared" ref="J92" si="59">SUM(E92:I92)</f>
        <v>42106.223772863457</v>
      </c>
      <c r="K92" s="3">
        <f t="shared" ref="K92" si="60">D$10*(LN(B92)-LN(298))</f>
        <v>285.13186743889531</v>
      </c>
      <c r="L92" s="3">
        <f t="shared" ref="L92" si="61">E$10*(B92-298)</f>
        <v>-37.333999999999996</v>
      </c>
      <c r="M92" s="3">
        <f t="shared" ref="M92" si="62">F$10*(B92^2-298^2)/2</f>
        <v>5.6575804999999999</v>
      </c>
      <c r="N92" s="3">
        <f t="shared" ref="N92" si="63">-2*G$10*(B92^-0.5-298^-0.5)</f>
        <v>-155.15454045510833</v>
      </c>
      <c r="O92" s="3">
        <f t="shared" ref="O92" si="64">-H$10*(B92^-2-298^-2)/2</f>
        <v>0</v>
      </c>
      <c r="P92" s="3">
        <f>-B92*SUM(K92:O92)</f>
        <v>-56326.419988209935</v>
      </c>
      <c r="Q92" s="3">
        <f>I$12*(A92-1)</f>
        <v>10300.847</v>
      </c>
      <c r="R92" s="3">
        <f>C92+D92+J92+P92+Q92</f>
        <v>-2644859.4092153464</v>
      </c>
    </row>
    <row r="93" spans="1:18" x14ac:dyDescent="0.3">
      <c r="A93" s="3">
        <v>2000</v>
      </c>
      <c r="B93" s="3">
        <f>400+273</f>
        <v>673</v>
      </c>
      <c r="C93" s="3">
        <f t="shared" ref="C93:C116" si="65">$B$12</f>
        <v>-2587525</v>
      </c>
      <c r="D93" s="3">
        <f t="shared" ref="D93:D116" si="66">-B93*$C$12</f>
        <v>-62737.06</v>
      </c>
      <c r="E93" s="3">
        <f t="shared" ref="E93:E116" si="67">D$10*(B93-298)</f>
        <v>163545</v>
      </c>
      <c r="F93" s="3">
        <f t="shared" ref="F93:F116" si="68">E$10*(B93^2-298^2)/2</f>
        <v>-24716.805</v>
      </c>
      <c r="G93" s="3">
        <f t="shared" ref="G93:G116" si="69">F$10*(B93^3-298^3)/3</f>
        <v>4383.2047350000003</v>
      </c>
      <c r="H93" s="3">
        <f t="shared" ref="H93:H116" si="70">2*G$10*(B93^0.5-298^0.5)</f>
        <v>-83370.713250949571</v>
      </c>
      <c r="I93" s="3">
        <f t="shared" ref="I93:I116" si="71">-H$10*(B93^-1-298^-1)</f>
        <v>0</v>
      </c>
      <c r="J93" s="3">
        <f t="shared" ref="J93:J116" si="72">SUM(E93:I93)</f>
        <v>59840.686484050442</v>
      </c>
      <c r="K93" s="3">
        <f t="shared" ref="K93:K116" si="73">D$10*(LN(B93)-LN(298))</f>
        <v>355.28596182992169</v>
      </c>
      <c r="L93" s="3">
        <f t="shared" ref="L93:L116" si="74">E$10*(B93-298)</f>
        <v>-50.91</v>
      </c>
      <c r="M93" s="3">
        <f t="shared" ref="M93:M116" si="75">F$10*(B93^2-298^2)/2</f>
        <v>8.6006324999999997</v>
      </c>
      <c r="N93" s="3">
        <f t="shared" ref="N93:N116" si="76">-2*G$10*(B93^-0.5-298^-0.5)</f>
        <v>-186.1649220509602</v>
      </c>
      <c r="O93" s="3">
        <f t="shared" ref="O93:O116" si="77">-H$10*(B93^-2-298^-2)/2</f>
        <v>0</v>
      </c>
      <c r="P93" s="3">
        <f t="shared" ref="P93:P116" si="78">-B93*SUM(K93:O93)</f>
        <v>-85344.255443741116</v>
      </c>
      <c r="Q93" s="3">
        <f t="shared" ref="Q93:Q116" si="79">I$12*(A93-1)</f>
        <v>10300.847</v>
      </c>
      <c r="R93" s="3">
        <f t="shared" ref="R93:R116" si="80">C93+D93+J93+P93+Q93</f>
        <v>-2665464.7819596906</v>
      </c>
    </row>
    <row r="94" spans="1:18" x14ac:dyDescent="0.3">
      <c r="A94" s="3">
        <v>2000</v>
      </c>
      <c r="B94" s="3">
        <f>500+273</f>
        <v>773</v>
      </c>
      <c r="C94" s="3">
        <f t="shared" si="65"/>
        <v>-2587525</v>
      </c>
      <c r="D94" s="3">
        <f t="shared" si="66"/>
        <v>-72059.06</v>
      </c>
      <c r="E94" s="3">
        <f t="shared" si="67"/>
        <v>207157</v>
      </c>
      <c r="F94" s="3">
        <f t="shared" si="68"/>
        <v>-34532.252999999997</v>
      </c>
      <c r="G94" s="3">
        <f t="shared" si="69"/>
        <v>6856.5131976666671</v>
      </c>
      <c r="H94" s="3">
        <f t="shared" si="70"/>
        <v>-101242.84713957808</v>
      </c>
      <c r="I94" s="3">
        <f t="shared" si="71"/>
        <v>0</v>
      </c>
      <c r="J94" s="3">
        <f t="shared" si="72"/>
        <v>78238.413058088598</v>
      </c>
      <c r="K94" s="3">
        <f t="shared" si="73"/>
        <v>415.70328733520961</v>
      </c>
      <c r="L94" s="3">
        <f t="shared" si="74"/>
        <v>-64.48599999999999</v>
      </c>
      <c r="M94" s="3">
        <f t="shared" si="75"/>
        <v>12.0160845</v>
      </c>
      <c r="N94" s="3">
        <f t="shared" si="76"/>
        <v>-210.94365700215607</v>
      </c>
      <c r="O94" s="3">
        <f t="shared" si="77"/>
        <v>0</v>
      </c>
      <c r="P94" s="3">
        <f t="shared" si="78"/>
        <v>-117719.94956595037</v>
      </c>
      <c r="Q94" s="3">
        <f t="shared" si="79"/>
        <v>10300.847</v>
      </c>
      <c r="R94" s="3">
        <f t="shared" si="80"/>
        <v>-2688764.7495078617</v>
      </c>
    </row>
    <row r="95" spans="1:18" x14ac:dyDescent="0.3">
      <c r="A95" s="3">
        <v>2000</v>
      </c>
      <c r="B95" s="3">
        <f>600+273</f>
        <v>873</v>
      </c>
      <c r="C95" s="3">
        <f t="shared" si="65"/>
        <v>-2587525</v>
      </c>
      <c r="D95" s="3">
        <f t="shared" si="66"/>
        <v>-81381.06</v>
      </c>
      <c r="E95" s="3">
        <f t="shared" si="67"/>
        <v>250769</v>
      </c>
      <c r="F95" s="3">
        <f t="shared" si="68"/>
        <v>-45705.300999999999</v>
      </c>
      <c r="G95" s="3">
        <f t="shared" si="69"/>
        <v>10060.152060333334</v>
      </c>
      <c r="H95" s="3">
        <f t="shared" si="70"/>
        <v>-117991.74331934025</v>
      </c>
      <c r="I95" s="3">
        <f t="shared" si="71"/>
        <v>0</v>
      </c>
      <c r="J95" s="3">
        <f t="shared" si="72"/>
        <v>97132.107740993059</v>
      </c>
      <c r="K95" s="3">
        <f t="shared" si="73"/>
        <v>468.76012327803016</v>
      </c>
      <c r="L95" s="3">
        <f t="shared" si="74"/>
        <v>-78.061999999999998</v>
      </c>
      <c r="M95" s="3">
        <f t="shared" si="75"/>
        <v>15.9039365</v>
      </c>
      <c r="N95" s="3">
        <f t="shared" si="76"/>
        <v>-231.33234695750667</v>
      </c>
      <c r="O95" s="3">
        <f t="shared" si="77"/>
        <v>0</v>
      </c>
      <c r="P95" s="3">
        <f t="shared" si="78"/>
        <v>-153010.45929231698</v>
      </c>
      <c r="Q95" s="3">
        <f t="shared" si="79"/>
        <v>10300.847</v>
      </c>
      <c r="R95" s="3">
        <f t="shared" si="80"/>
        <v>-2714483.5645513237</v>
      </c>
    </row>
    <row r="96" spans="1:18" x14ac:dyDescent="0.3">
      <c r="A96" s="3">
        <v>2000</v>
      </c>
      <c r="B96" s="3">
        <f>700+273</f>
        <v>973</v>
      </c>
      <c r="C96" s="3">
        <f t="shared" si="65"/>
        <v>-2587525</v>
      </c>
      <c r="D96" s="3">
        <f t="shared" si="66"/>
        <v>-90703.06</v>
      </c>
      <c r="E96" s="3">
        <f t="shared" si="67"/>
        <v>294381</v>
      </c>
      <c r="F96" s="3">
        <f t="shared" si="68"/>
        <v>-58235.948999999993</v>
      </c>
      <c r="G96" s="3">
        <f t="shared" si="69"/>
        <v>14088.601323000001</v>
      </c>
      <c r="H96" s="3">
        <f t="shared" si="70"/>
        <v>-133805.82909125517</v>
      </c>
      <c r="I96" s="3">
        <f t="shared" si="71"/>
        <v>0</v>
      </c>
      <c r="J96" s="3">
        <f t="shared" si="72"/>
        <v>116427.82323174484</v>
      </c>
      <c r="K96" s="3">
        <f t="shared" si="73"/>
        <v>516.05669458822342</v>
      </c>
      <c r="L96" s="3">
        <f t="shared" si="74"/>
        <v>-91.637999999999991</v>
      </c>
      <c r="M96" s="3">
        <f t="shared" si="75"/>
        <v>20.264188499999999</v>
      </c>
      <c r="N96" s="3">
        <f t="shared" si="76"/>
        <v>-248.490895511806</v>
      </c>
      <c r="O96" s="3">
        <f t="shared" si="77"/>
        <v>0</v>
      </c>
      <c r="P96" s="3">
        <f t="shared" si="78"/>
        <v>-190894.80391185416</v>
      </c>
      <c r="Q96" s="3">
        <f t="shared" si="79"/>
        <v>10300.847</v>
      </c>
      <c r="R96" s="3">
        <f t="shared" si="80"/>
        <v>-2742394.193680109</v>
      </c>
    </row>
    <row r="97" spans="1:18" x14ac:dyDescent="0.3">
      <c r="A97" s="3">
        <v>4000</v>
      </c>
      <c r="B97" s="3">
        <f>300+273</f>
        <v>573</v>
      </c>
      <c r="C97" s="3">
        <f t="shared" si="65"/>
        <v>-2587525</v>
      </c>
      <c r="D97" s="3">
        <f t="shared" si="66"/>
        <v>-53415.06</v>
      </c>
      <c r="E97" s="3">
        <f t="shared" si="67"/>
        <v>119933</v>
      </c>
      <c r="F97" s="3">
        <f t="shared" si="68"/>
        <v>-16258.956999999999</v>
      </c>
      <c r="G97" s="3">
        <f t="shared" si="69"/>
        <v>2545.7466723333332</v>
      </c>
      <c r="H97" s="3">
        <f t="shared" si="70"/>
        <v>-64113.565899469882</v>
      </c>
      <c r="I97" s="3">
        <f t="shared" si="71"/>
        <v>0</v>
      </c>
      <c r="J97" s="3">
        <f t="shared" si="72"/>
        <v>42106.223772863457</v>
      </c>
      <c r="K97" s="3">
        <f t="shared" si="73"/>
        <v>285.13186743889531</v>
      </c>
      <c r="L97" s="3">
        <f t="shared" si="74"/>
        <v>-37.333999999999996</v>
      </c>
      <c r="M97" s="3">
        <f t="shared" si="75"/>
        <v>5.6575804999999999</v>
      </c>
      <c r="N97" s="3">
        <f t="shared" si="76"/>
        <v>-155.15454045510833</v>
      </c>
      <c r="O97" s="3">
        <f t="shared" si="77"/>
        <v>0</v>
      </c>
      <c r="P97" s="3">
        <f t="shared" si="78"/>
        <v>-56326.419988209935</v>
      </c>
      <c r="Q97" s="3">
        <f t="shared" si="79"/>
        <v>20606.846999999998</v>
      </c>
      <c r="R97" s="3">
        <f t="shared" si="80"/>
        <v>-2634553.4092153464</v>
      </c>
    </row>
    <row r="98" spans="1:18" x14ac:dyDescent="0.3">
      <c r="A98" s="3">
        <v>4000</v>
      </c>
      <c r="B98" s="3">
        <f>400+273</f>
        <v>673</v>
      </c>
      <c r="C98" s="3">
        <f t="shared" si="65"/>
        <v>-2587525</v>
      </c>
      <c r="D98" s="3">
        <f t="shared" si="66"/>
        <v>-62737.06</v>
      </c>
      <c r="E98" s="3">
        <f t="shared" si="67"/>
        <v>163545</v>
      </c>
      <c r="F98" s="3">
        <f t="shared" si="68"/>
        <v>-24716.805</v>
      </c>
      <c r="G98" s="3">
        <f t="shared" si="69"/>
        <v>4383.2047350000003</v>
      </c>
      <c r="H98" s="3">
        <f t="shared" si="70"/>
        <v>-83370.713250949571</v>
      </c>
      <c r="I98" s="3">
        <f t="shared" si="71"/>
        <v>0</v>
      </c>
      <c r="J98" s="3">
        <f t="shared" si="72"/>
        <v>59840.686484050442</v>
      </c>
      <c r="K98" s="3">
        <f t="shared" si="73"/>
        <v>355.28596182992169</v>
      </c>
      <c r="L98" s="3">
        <f t="shared" si="74"/>
        <v>-50.91</v>
      </c>
      <c r="M98" s="3">
        <f t="shared" si="75"/>
        <v>8.6006324999999997</v>
      </c>
      <c r="N98" s="3">
        <f t="shared" si="76"/>
        <v>-186.1649220509602</v>
      </c>
      <c r="O98" s="3">
        <f t="shared" si="77"/>
        <v>0</v>
      </c>
      <c r="P98" s="3">
        <f t="shared" si="78"/>
        <v>-85344.255443741116</v>
      </c>
      <c r="Q98" s="3">
        <f t="shared" si="79"/>
        <v>20606.846999999998</v>
      </c>
      <c r="R98" s="3">
        <f t="shared" si="80"/>
        <v>-2655158.7819596906</v>
      </c>
    </row>
    <row r="99" spans="1:18" x14ac:dyDescent="0.3">
      <c r="A99" s="3">
        <v>4000</v>
      </c>
      <c r="B99" s="3">
        <f>500+273</f>
        <v>773</v>
      </c>
      <c r="C99" s="3">
        <f t="shared" si="65"/>
        <v>-2587525</v>
      </c>
      <c r="D99" s="3">
        <f t="shared" si="66"/>
        <v>-72059.06</v>
      </c>
      <c r="E99" s="3">
        <f t="shared" si="67"/>
        <v>207157</v>
      </c>
      <c r="F99" s="3">
        <f t="shared" si="68"/>
        <v>-34532.252999999997</v>
      </c>
      <c r="G99" s="3">
        <f t="shared" si="69"/>
        <v>6856.5131976666671</v>
      </c>
      <c r="H99" s="3">
        <f t="shared" si="70"/>
        <v>-101242.84713957808</v>
      </c>
      <c r="I99" s="3">
        <f t="shared" si="71"/>
        <v>0</v>
      </c>
      <c r="J99" s="3">
        <f t="shared" si="72"/>
        <v>78238.413058088598</v>
      </c>
      <c r="K99" s="3">
        <f t="shared" si="73"/>
        <v>415.70328733520961</v>
      </c>
      <c r="L99" s="3">
        <f t="shared" si="74"/>
        <v>-64.48599999999999</v>
      </c>
      <c r="M99" s="3">
        <f t="shared" si="75"/>
        <v>12.0160845</v>
      </c>
      <c r="N99" s="3">
        <f t="shared" si="76"/>
        <v>-210.94365700215607</v>
      </c>
      <c r="O99" s="3">
        <f t="shared" si="77"/>
        <v>0</v>
      </c>
      <c r="P99" s="3">
        <f t="shared" si="78"/>
        <v>-117719.94956595037</v>
      </c>
      <c r="Q99" s="3">
        <f t="shared" si="79"/>
        <v>20606.846999999998</v>
      </c>
      <c r="R99" s="3">
        <f t="shared" si="80"/>
        <v>-2678458.7495078617</v>
      </c>
    </row>
    <row r="100" spans="1:18" x14ac:dyDescent="0.3">
      <c r="A100" s="3">
        <v>4000</v>
      </c>
      <c r="B100" s="3">
        <f>600+273</f>
        <v>873</v>
      </c>
      <c r="C100" s="3">
        <f t="shared" si="65"/>
        <v>-2587525</v>
      </c>
      <c r="D100" s="3">
        <f t="shared" si="66"/>
        <v>-81381.06</v>
      </c>
      <c r="E100" s="3">
        <f t="shared" si="67"/>
        <v>250769</v>
      </c>
      <c r="F100" s="3">
        <f t="shared" si="68"/>
        <v>-45705.300999999999</v>
      </c>
      <c r="G100" s="3">
        <f t="shared" si="69"/>
        <v>10060.152060333334</v>
      </c>
      <c r="H100" s="3">
        <f t="shared" si="70"/>
        <v>-117991.74331934025</v>
      </c>
      <c r="I100" s="3">
        <f t="shared" si="71"/>
        <v>0</v>
      </c>
      <c r="J100" s="3">
        <f t="shared" si="72"/>
        <v>97132.107740993059</v>
      </c>
      <c r="K100" s="3">
        <f t="shared" si="73"/>
        <v>468.76012327803016</v>
      </c>
      <c r="L100" s="3">
        <f t="shared" si="74"/>
        <v>-78.061999999999998</v>
      </c>
      <c r="M100" s="3">
        <f t="shared" si="75"/>
        <v>15.9039365</v>
      </c>
      <c r="N100" s="3">
        <f t="shared" si="76"/>
        <v>-231.33234695750667</v>
      </c>
      <c r="O100" s="3">
        <f t="shared" si="77"/>
        <v>0</v>
      </c>
      <c r="P100" s="3">
        <f t="shared" si="78"/>
        <v>-153010.45929231698</v>
      </c>
      <c r="Q100" s="3">
        <f t="shared" si="79"/>
        <v>20606.846999999998</v>
      </c>
      <c r="R100" s="3">
        <f t="shared" si="80"/>
        <v>-2704177.5645513237</v>
      </c>
    </row>
    <row r="101" spans="1:18" x14ac:dyDescent="0.3">
      <c r="A101" s="3">
        <v>4000</v>
      </c>
      <c r="B101" s="3">
        <f>700+273</f>
        <v>973</v>
      </c>
      <c r="C101" s="3">
        <f t="shared" si="65"/>
        <v>-2587525</v>
      </c>
      <c r="D101" s="3">
        <f t="shared" si="66"/>
        <v>-90703.06</v>
      </c>
      <c r="E101" s="3">
        <f t="shared" si="67"/>
        <v>294381</v>
      </c>
      <c r="F101" s="3">
        <f t="shared" si="68"/>
        <v>-58235.948999999993</v>
      </c>
      <c r="G101" s="3">
        <f t="shared" si="69"/>
        <v>14088.601323000001</v>
      </c>
      <c r="H101" s="3">
        <f t="shared" si="70"/>
        <v>-133805.82909125517</v>
      </c>
      <c r="I101" s="3">
        <f t="shared" si="71"/>
        <v>0</v>
      </c>
      <c r="J101" s="3">
        <f t="shared" si="72"/>
        <v>116427.82323174484</v>
      </c>
      <c r="K101" s="3">
        <f t="shared" si="73"/>
        <v>516.05669458822342</v>
      </c>
      <c r="L101" s="3">
        <f t="shared" si="74"/>
        <v>-91.637999999999991</v>
      </c>
      <c r="M101" s="3">
        <f t="shared" si="75"/>
        <v>20.264188499999999</v>
      </c>
      <c r="N101" s="3">
        <f t="shared" si="76"/>
        <v>-248.490895511806</v>
      </c>
      <c r="O101" s="3">
        <f t="shared" si="77"/>
        <v>0</v>
      </c>
      <c r="P101" s="3">
        <f t="shared" si="78"/>
        <v>-190894.80391185416</v>
      </c>
      <c r="Q101" s="3">
        <f t="shared" si="79"/>
        <v>20606.846999999998</v>
      </c>
      <c r="R101" s="3">
        <f t="shared" si="80"/>
        <v>-2732088.193680109</v>
      </c>
    </row>
    <row r="102" spans="1:18" x14ac:dyDescent="0.3">
      <c r="A102" s="3">
        <v>6000</v>
      </c>
      <c r="B102" s="3">
        <f>300+273</f>
        <v>573</v>
      </c>
      <c r="C102" s="3">
        <f t="shared" si="65"/>
        <v>-2587525</v>
      </c>
      <c r="D102" s="3">
        <f t="shared" si="66"/>
        <v>-53415.06</v>
      </c>
      <c r="E102" s="3">
        <f t="shared" si="67"/>
        <v>119933</v>
      </c>
      <c r="F102" s="3">
        <f t="shared" si="68"/>
        <v>-16258.956999999999</v>
      </c>
      <c r="G102" s="3">
        <f t="shared" si="69"/>
        <v>2545.7466723333332</v>
      </c>
      <c r="H102" s="3">
        <f t="shared" si="70"/>
        <v>-64113.565899469882</v>
      </c>
      <c r="I102" s="3">
        <f t="shared" si="71"/>
        <v>0</v>
      </c>
      <c r="J102" s="3">
        <f t="shared" si="72"/>
        <v>42106.223772863457</v>
      </c>
      <c r="K102" s="3">
        <f t="shared" si="73"/>
        <v>285.13186743889531</v>
      </c>
      <c r="L102" s="3">
        <f t="shared" si="74"/>
        <v>-37.333999999999996</v>
      </c>
      <c r="M102" s="3">
        <f t="shared" si="75"/>
        <v>5.6575804999999999</v>
      </c>
      <c r="N102" s="3">
        <f t="shared" si="76"/>
        <v>-155.15454045510833</v>
      </c>
      <c r="O102" s="3">
        <f t="shared" si="77"/>
        <v>0</v>
      </c>
      <c r="P102" s="3">
        <f t="shared" si="78"/>
        <v>-56326.419988209935</v>
      </c>
      <c r="Q102" s="3">
        <f t="shared" si="79"/>
        <v>30912.846999999998</v>
      </c>
      <c r="R102" s="3">
        <f t="shared" si="80"/>
        <v>-2624247.4092153464</v>
      </c>
    </row>
    <row r="103" spans="1:18" x14ac:dyDescent="0.3">
      <c r="A103" s="3">
        <v>6000</v>
      </c>
      <c r="B103" s="3">
        <f>400+273</f>
        <v>673</v>
      </c>
      <c r="C103" s="3">
        <f t="shared" si="65"/>
        <v>-2587525</v>
      </c>
      <c r="D103" s="3">
        <f t="shared" si="66"/>
        <v>-62737.06</v>
      </c>
      <c r="E103" s="3">
        <f t="shared" si="67"/>
        <v>163545</v>
      </c>
      <c r="F103" s="3">
        <f t="shared" si="68"/>
        <v>-24716.805</v>
      </c>
      <c r="G103" s="3">
        <f t="shared" si="69"/>
        <v>4383.2047350000003</v>
      </c>
      <c r="H103" s="3">
        <f t="shared" si="70"/>
        <v>-83370.713250949571</v>
      </c>
      <c r="I103" s="3">
        <f t="shared" si="71"/>
        <v>0</v>
      </c>
      <c r="J103" s="3">
        <f t="shared" si="72"/>
        <v>59840.686484050442</v>
      </c>
      <c r="K103" s="3">
        <f t="shared" si="73"/>
        <v>355.28596182992169</v>
      </c>
      <c r="L103" s="3">
        <f t="shared" si="74"/>
        <v>-50.91</v>
      </c>
      <c r="M103" s="3">
        <f t="shared" si="75"/>
        <v>8.6006324999999997</v>
      </c>
      <c r="N103" s="3">
        <f t="shared" si="76"/>
        <v>-186.1649220509602</v>
      </c>
      <c r="O103" s="3">
        <f t="shared" si="77"/>
        <v>0</v>
      </c>
      <c r="P103" s="3">
        <f t="shared" si="78"/>
        <v>-85344.255443741116</v>
      </c>
      <c r="Q103" s="3">
        <f t="shared" si="79"/>
        <v>30912.846999999998</v>
      </c>
      <c r="R103" s="3">
        <f t="shared" si="80"/>
        <v>-2644852.7819596906</v>
      </c>
    </row>
    <row r="104" spans="1:18" x14ac:dyDescent="0.3">
      <c r="A104" s="3">
        <v>6000</v>
      </c>
      <c r="B104" s="3">
        <f>500+273</f>
        <v>773</v>
      </c>
      <c r="C104" s="3">
        <f t="shared" si="65"/>
        <v>-2587525</v>
      </c>
      <c r="D104" s="3">
        <f t="shared" si="66"/>
        <v>-72059.06</v>
      </c>
      <c r="E104" s="3">
        <f t="shared" si="67"/>
        <v>207157</v>
      </c>
      <c r="F104" s="3">
        <f t="shared" si="68"/>
        <v>-34532.252999999997</v>
      </c>
      <c r="G104" s="3">
        <f t="shared" si="69"/>
        <v>6856.5131976666671</v>
      </c>
      <c r="H104" s="3">
        <f t="shared" si="70"/>
        <v>-101242.84713957808</v>
      </c>
      <c r="I104" s="3">
        <f t="shared" si="71"/>
        <v>0</v>
      </c>
      <c r="J104" s="3">
        <f t="shared" si="72"/>
        <v>78238.413058088598</v>
      </c>
      <c r="K104" s="3">
        <f t="shared" si="73"/>
        <v>415.70328733520961</v>
      </c>
      <c r="L104" s="3">
        <f t="shared" si="74"/>
        <v>-64.48599999999999</v>
      </c>
      <c r="M104" s="3">
        <f t="shared" si="75"/>
        <v>12.0160845</v>
      </c>
      <c r="N104" s="3">
        <f t="shared" si="76"/>
        <v>-210.94365700215607</v>
      </c>
      <c r="O104" s="3">
        <f t="shared" si="77"/>
        <v>0</v>
      </c>
      <c r="P104" s="3">
        <f t="shared" si="78"/>
        <v>-117719.94956595037</v>
      </c>
      <c r="Q104" s="3">
        <f t="shared" si="79"/>
        <v>30912.846999999998</v>
      </c>
      <c r="R104" s="3">
        <f t="shared" si="80"/>
        <v>-2668152.7495078617</v>
      </c>
    </row>
    <row r="105" spans="1:18" x14ac:dyDescent="0.3">
      <c r="A105" s="3">
        <v>6000</v>
      </c>
      <c r="B105" s="3">
        <f>600+273</f>
        <v>873</v>
      </c>
      <c r="C105" s="3">
        <f t="shared" si="65"/>
        <v>-2587525</v>
      </c>
      <c r="D105" s="3">
        <f t="shared" si="66"/>
        <v>-81381.06</v>
      </c>
      <c r="E105" s="3">
        <f t="shared" si="67"/>
        <v>250769</v>
      </c>
      <c r="F105" s="3">
        <f t="shared" si="68"/>
        <v>-45705.300999999999</v>
      </c>
      <c r="G105" s="3">
        <f t="shared" si="69"/>
        <v>10060.152060333334</v>
      </c>
      <c r="H105" s="3">
        <f t="shared" si="70"/>
        <v>-117991.74331934025</v>
      </c>
      <c r="I105" s="3">
        <f t="shared" si="71"/>
        <v>0</v>
      </c>
      <c r="J105" s="3">
        <f t="shared" si="72"/>
        <v>97132.107740993059</v>
      </c>
      <c r="K105" s="3">
        <f t="shared" si="73"/>
        <v>468.76012327803016</v>
      </c>
      <c r="L105" s="3">
        <f t="shared" si="74"/>
        <v>-78.061999999999998</v>
      </c>
      <c r="M105" s="3">
        <f t="shared" si="75"/>
        <v>15.9039365</v>
      </c>
      <c r="N105" s="3">
        <f t="shared" si="76"/>
        <v>-231.33234695750667</v>
      </c>
      <c r="O105" s="3">
        <f t="shared" si="77"/>
        <v>0</v>
      </c>
      <c r="P105" s="3">
        <f t="shared" si="78"/>
        <v>-153010.45929231698</v>
      </c>
      <c r="Q105" s="3">
        <f t="shared" si="79"/>
        <v>30912.846999999998</v>
      </c>
      <c r="R105" s="3">
        <f t="shared" si="80"/>
        <v>-2693871.5645513237</v>
      </c>
    </row>
    <row r="106" spans="1:18" x14ac:dyDescent="0.3">
      <c r="A106" s="3">
        <v>6000</v>
      </c>
      <c r="B106" s="3">
        <f>700+273</f>
        <v>973</v>
      </c>
      <c r="C106" s="3">
        <f t="shared" si="65"/>
        <v>-2587525</v>
      </c>
      <c r="D106" s="3">
        <f t="shared" si="66"/>
        <v>-90703.06</v>
      </c>
      <c r="E106" s="3">
        <f t="shared" si="67"/>
        <v>294381</v>
      </c>
      <c r="F106" s="3">
        <f t="shared" si="68"/>
        <v>-58235.948999999993</v>
      </c>
      <c r="G106" s="3">
        <f t="shared" si="69"/>
        <v>14088.601323000001</v>
      </c>
      <c r="H106" s="3">
        <f t="shared" si="70"/>
        <v>-133805.82909125517</v>
      </c>
      <c r="I106" s="3">
        <f t="shared" si="71"/>
        <v>0</v>
      </c>
      <c r="J106" s="3">
        <f t="shared" si="72"/>
        <v>116427.82323174484</v>
      </c>
      <c r="K106" s="3">
        <f t="shared" si="73"/>
        <v>516.05669458822342</v>
      </c>
      <c r="L106" s="3">
        <f t="shared" si="74"/>
        <v>-91.637999999999991</v>
      </c>
      <c r="M106" s="3">
        <f t="shared" si="75"/>
        <v>20.264188499999999</v>
      </c>
      <c r="N106" s="3">
        <f t="shared" si="76"/>
        <v>-248.490895511806</v>
      </c>
      <c r="O106" s="3">
        <f t="shared" si="77"/>
        <v>0</v>
      </c>
      <c r="P106" s="3">
        <f t="shared" si="78"/>
        <v>-190894.80391185416</v>
      </c>
      <c r="Q106" s="3">
        <f t="shared" si="79"/>
        <v>30912.846999999998</v>
      </c>
      <c r="R106" s="3">
        <f t="shared" si="80"/>
        <v>-2721782.193680109</v>
      </c>
    </row>
    <row r="107" spans="1:18" x14ac:dyDescent="0.3">
      <c r="A107" s="3">
        <v>8000</v>
      </c>
      <c r="B107" s="3">
        <f>300+273</f>
        <v>573</v>
      </c>
      <c r="C107" s="3">
        <f t="shared" si="65"/>
        <v>-2587525</v>
      </c>
      <c r="D107" s="3">
        <f t="shared" si="66"/>
        <v>-53415.06</v>
      </c>
      <c r="E107" s="3">
        <f t="shared" si="67"/>
        <v>119933</v>
      </c>
      <c r="F107" s="3">
        <f t="shared" si="68"/>
        <v>-16258.956999999999</v>
      </c>
      <c r="G107" s="3">
        <f t="shared" si="69"/>
        <v>2545.7466723333332</v>
      </c>
      <c r="H107" s="3">
        <f t="shared" si="70"/>
        <v>-64113.565899469882</v>
      </c>
      <c r="I107" s="3">
        <f t="shared" si="71"/>
        <v>0</v>
      </c>
      <c r="J107" s="3">
        <f t="shared" si="72"/>
        <v>42106.223772863457</v>
      </c>
      <c r="K107" s="3">
        <f t="shared" si="73"/>
        <v>285.13186743889531</v>
      </c>
      <c r="L107" s="3">
        <f t="shared" si="74"/>
        <v>-37.333999999999996</v>
      </c>
      <c r="M107" s="3">
        <f t="shared" si="75"/>
        <v>5.6575804999999999</v>
      </c>
      <c r="N107" s="3">
        <f t="shared" si="76"/>
        <v>-155.15454045510833</v>
      </c>
      <c r="O107" s="3">
        <f t="shared" si="77"/>
        <v>0</v>
      </c>
      <c r="P107" s="3">
        <f t="shared" si="78"/>
        <v>-56326.419988209935</v>
      </c>
      <c r="Q107" s="3">
        <f t="shared" si="79"/>
        <v>41218.846999999994</v>
      </c>
      <c r="R107" s="3">
        <f t="shared" si="80"/>
        <v>-2613941.4092153464</v>
      </c>
    </row>
    <row r="108" spans="1:18" x14ac:dyDescent="0.3">
      <c r="A108" s="3">
        <v>8000</v>
      </c>
      <c r="B108" s="3">
        <f>400+273</f>
        <v>673</v>
      </c>
      <c r="C108" s="3">
        <f t="shared" si="65"/>
        <v>-2587525</v>
      </c>
      <c r="D108" s="3">
        <f t="shared" si="66"/>
        <v>-62737.06</v>
      </c>
      <c r="E108" s="3">
        <f t="shared" si="67"/>
        <v>163545</v>
      </c>
      <c r="F108" s="3">
        <f t="shared" si="68"/>
        <v>-24716.805</v>
      </c>
      <c r="G108" s="3">
        <f t="shared" si="69"/>
        <v>4383.2047350000003</v>
      </c>
      <c r="H108" s="3">
        <f t="shared" si="70"/>
        <v>-83370.713250949571</v>
      </c>
      <c r="I108" s="3">
        <f t="shared" si="71"/>
        <v>0</v>
      </c>
      <c r="J108" s="3">
        <f t="shared" si="72"/>
        <v>59840.686484050442</v>
      </c>
      <c r="K108" s="3">
        <f t="shared" si="73"/>
        <v>355.28596182992169</v>
      </c>
      <c r="L108" s="3">
        <f t="shared" si="74"/>
        <v>-50.91</v>
      </c>
      <c r="M108" s="3">
        <f t="shared" si="75"/>
        <v>8.6006324999999997</v>
      </c>
      <c r="N108" s="3">
        <f t="shared" si="76"/>
        <v>-186.1649220509602</v>
      </c>
      <c r="O108" s="3">
        <f t="shared" si="77"/>
        <v>0</v>
      </c>
      <c r="P108" s="3">
        <f t="shared" si="78"/>
        <v>-85344.255443741116</v>
      </c>
      <c r="Q108" s="3">
        <f t="shared" si="79"/>
        <v>41218.846999999994</v>
      </c>
      <c r="R108" s="3">
        <f t="shared" si="80"/>
        <v>-2634546.7819596906</v>
      </c>
    </row>
    <row r="109" spans="1:18" x14ac:dyDescent="0.3">
      <c r="A109" s="3">
        <v>8000</v>
      </c>
      <c r="B109" s="3">
        <f>500+273</f>
        <v>773</v>
      </c>
      <c r="C109" s="3">
        <f t="shared" si="65"/>
        <v>-2587525</v>
      </c>
      <c r="D109" s="3">
        <f t="shared" si="66"/>
        <v>-72059.06</v>
      </c>
      <c r="E109" s="3">
        <f t="shared" si="67"/>
        <v>207157</v>
      </c>
      <c r="F109" s="3">
        <f t="shared" si="68"/>
        <v>-34532.252999999997</v>
      </c>
      <c r="G109" s="3">
        <f t="shared" si="69"/>
        <v>6856.5131976666671</v>
      </c>
      <c r="H109" s="3">
        <f t="shared" si="70"/>
        <v>-101242.84713957808</v>
      </c>
      <c r="I109" s="3">
        <f t="shared" si="71"/>
        <v>0</v>
      </c>
      <c r="J109" s="3">
        <f t="shared" si="72"/>
        <v>78238.413058088598</v>
      </c>
      <c r="K109" s="3">
        <f t="shared" si="73"/>
        <v>415.70328733520961</v>
      </c>
      <c r="L109" s="3">
        <f t="shared" si="74"/>
        <v>-64.48599999999999</v>
      </c>
      <c r="M109" s="3">
        <f t="shared" si="75"/>
        <v>12.0160845</v>
      </c>
      <c r="N109" s="3">
        <f t="shared" si="76"/>
        <v>-210.94365700215607</v>
      </c>
      <c r="O109" s="3">
        <f t="shared" si="77"/>
        <v>0</v>
      </c>
      <c r="P109" s="3">
        <f t="shared" si="78"/>
        <v>-117719.94956595037</v>
      </c>
      <c r="Q109" s="3">
        <f t="shared" si="79"/>
        <v>41218.846999999994</v>
      </c>
      <c r="R109" s="3">
        <f t="shared" si="80"/>
        <v>-2657846.7495078617</v>
      </c>
    </row>
    <row r="110" spans="1:18" x14ac:dyDescent="0.3">
      <c r="A110" s="3">
        <v>8000</v>
      </c>
      <c r="B110" s="3">
        <f>600+273</f>
        <v>873</v>
      </c>
      <c r="C110" s="3">
        <f t="shared" si="65"/>
        <v>-2587525</v>
      </c>
      <c r="D110" s="3">
        <f t="shared" si="66"/>
        <v>-81381.06</v>
      </c>
      <c r="E110" s="3">
        <f t="shared" si="67"/>
        <v>250769</v>
      </c>
      <c r="F110" s="3">
        <f t="shared" si="68"/>
        <v>-45705.300999999999</v>
      </c>
      <c r="G110" s="3">
        <f t="shared" si="69"/>
        <v>10060.152060333334</v>
      </c>
      <c r="H110" s="3">
        <f t="shared" si="70"/>
        <v>-117991.74331934025</v>
      </c>
      <c r="I110" s="3">
        <f t="shared" si="71"/>
        <v>0</v>
      </c>
      <c r="J110" s="3">
        <f t="shared" si="72"/>
        <v>97132.107740993059</v>
      </c>
      <c r="K110" s="3">
        <f t="shared" si="73"/>
        <v>468.76012327803016</v>
      </c>
      <c r="L110" s="3">
        <f t="shared" si="74"/>
        <v>-78.061999999999998</v>
      </c>
      <c r="M110" s="3">
        <f t="shared" si="75"/>
        <v>15.9039365</v>
      </c>
      <c r="N110" s="3">
        <f t="shared" si="76"/>
        <v>-231.33234695750667</v>
      </c>
      <c r="O110" s="3">
        <f t="shared" si="77"/>
        <v>0</v>
      </c>
      <c r="P110" s="3">
        <f t="shared" si="78"/>
        <v>-153010.45929231698</v>
      </c>
      <c r="Q110" s="3">
        <f t="shared" si="79"/>
        <v>41218.846999999994</v>
      </c>
      <c r="R110" s="3">
        <f t="shared" si="80"/>
        <v>-2683565.5645513237</v>
      </c>
    </row>
    <row r="111" spans="1:18" x14ac:dyDescent="0.3">
      <c r="A111" s="3">
        <v>8000</v>
      </c>
      <c r="B111" s="3">
        <f>700+273</f>
        <v>973</v>
      </c>
      <c r="C111" s="3">
        <f t="shared" si="65"/>
        <v>-2587525</v>
      </c>
      <c r="D111" s="3">
        <f t="shared" si="66"/>
        <v>-90703.06</v>
      </c>
      <c r="E111" s="3">
        <f t="shared" si="67"/>
        <v>294381</v>
      </c>
      <c r="F111" s="3">
        <f t="shared" si="68"/>
        <v>-58235.948999999993</v>
      </c>
      <c r="G111" s="3">
        <f t="shared" si="69"/>
        <v>14088.601323000001</v>
      </c>
      <c r="H111" s="3">
        <f t="shared" si="70"/>
        <v>-133805.82909125517</v>
      </c>
      <c r="I111" s="3">
        <f t="shared" si="71"/>
        <v>0</v>
      </c>
      <c r="J111" s="3">
        <f t="shared" si="72"/>
        <v>116427.82323174484</v>
      </c>
      <c r="K111" s="3">
        <f t="shared" si="73"/>
        <v>516.05669458822342</v>
      </c>
      <c r="L111" s="3">
        <f t="shared" si="74"/>
        <v>-91.637999999999991</v>
      </c>
      <c r="M111" s="3">
        <f t="shared" si="75"/>
        <v>20.264188499999999</v>
      </c>
      <c r="N111" s="3">
        <f t="shared" si="76"/>
        <v>-248.490895511806</v>
      </c>
      <c r="O111" s="3">
        <f t="shared" si="77"/>
        <v>0</v>
      </c>
      <c r="P111" s="3">
        <f t="shared" si="78"/>
        <v>-190894.80391185416</v>
      </c>
      <c r="Q111" s="3">
        <f t="shared" si="79"/>
        <v>41218.846999999994</v>
      </c>
      <c r="R111" s="3">
        <f t="shared" si="80"/>
        <v>-2711476.193680109</v>
      </c>
    </row>
    <row r="112" spans="1:18" x14ac:dyDescent="0.3">
      <c r="A112" s="3">
        <v>10000</v>
      </c>
      <c r="B112" s="3">
        <f>300+273</f>
        <v>573</v>
      </c>
      <c r="C112" s="3">
        <f t="shared" si="65"/>
        <v>-2587525</v>
      </c>
      <c r="D112" s="3">
        <f t="shared" si="66"/>
        <v>-53415.06</v>
      </c>
      <c r="E112" s="3">
        <f t="shared" si="67"/>
        <v>119933</v>
      </c>
      <c r="F112" s="3">
        <f t="shared" si="68"/>
        <v>-16258.956999999999</v>
      </c>
      <c r="G112" s="3">
        <f t="shared" si="69"/>
        <v>2545.7466723333332</v>
      </c>
      <c r="H112" s="3">
        <f t="shared" si="70"/>
        <v>-64113.565899469882</v>
      </c>
      <c r="I112" s="3">
        <f t="shared" si="71"/>
        <v>0</v>
      </c>
      <c r="J112" s="3">
        <f t="shared" si="72"/>
        <v>42106.223772863457</v>
      </c>
      <c r="K112" s="3">
        <f t="shared" si="73"/>
        <v>285.13186743889531</v>
      </c>
      <c r="L112" s="3">
        <f t="shared" si="74"/>
        <v>-37.333999999999996</v>
      </c>
      <c r="M112" s="3">
        <f t="shared" si="75"/>
        <v>5.6575804999999999</v>
      </c>
      <c r="N112" s="3">
        <f t="shared" si="76"/>
        <v>-155.15454045510833</v>
      </c>
      <c r="O112" s="3">
        <f t="shared" si="77"/>
        <v>0</v>
      </c>
      <c r="P112" s="3">
        <f t="shared" si="78"/>
        <v>-56326.419988209935</v>
      </c>
      <c r="Q112" s="3">
        <f t="shared" si="79"/>
        <v>51524.846999999994</v>
      </c>
      <c r="R112" s="3">
        <f t="shared" si="80"/>
        <v>-2603635.4092153464</v>
      </c>
    </row>
    <row r="113" spans="1:18" x14ac:dyDescent="0.3">
      <c r="A113" s="3">
        <v>10000</v>
      </c>
      <c r="B113" s="3">
        <f>400+273</f>
        <v>673</v>
      </c>
      <c r="C113" s="3">
        <f t="shared" si="65"/>
        <v>-2587525</v>
      </c>
      <c r="D113" s="3">
        <f t="shared" si="66"/>
        <v>-62737.06</v>
      </c>
      <c r="E113" s="3">
        <f t="shared" si="67"/>
        <v>163545</v>
      </c>
      <c r="F113" s="3">
        <f t="shared" si="68"/>
        <v>-24716.805</v>
      </c>
      <c r="G113" s="3">
        <f t="shared" si="69"/>
        <v>4383.2047350000003</v>
      </c>
      <c r="H113" s="3">
        <f t="shared" si="70"/>
        <v>-83370.713250949571</v>
      </c>
      <c r="I113" s="3">
        <f t="shared" si="71"/>
        <v>0</v>
      </c>
      <c r="J113" s="3">
        <f t="shared" si="72"/>
        <v>59840.686484050442</v>
      </c>
      <c r="K113" s="3">
        <f t="shared" si="73"/>
        <v>355.28596182992169</v>
      </c>
      <c r="L113" s="3">
        <f t="shared" si="74"/>
        <v>-50.91</v>
      </c>
      <c r="M113" s="3">
        <f t="shared" si="75"/>
        <v>8.6006324999999997</v>
      </c>
      <c r="N113" s="3">
        <f t="shared" si="76"/>
        <v>-186.1649220509602</v>
      </c>
      <c r="O113" s="3">
        <f t="shared" si="77"/>
        <v>0</v>
      </c>
      <c r="P113" s="3">
        <f t="shared" si="78"/>
        <v>-85344.255443741116</v>
      </c>
      <c r="Q113" s="3">
        <f t="shared" si="79"/>
        <v>51524.846999999994</v>
      </c>
      <c r="R113" s="3">
        <f t="shared" si="80"/>
        <v>-2624240.7819596906</v>
      </c>
    </row>
    <row r="114" spans="1:18" x14ac:dyDescent="0.3">
      <c r="A114" s="3">
        <v>10000</v>
      </c>
      <c r="B114" s="3">
        <f>500+273</f>
        <v>773</v>
      </c>
      <c r="C114" s="3">
        <f t="shared" si="65"/>
        <v>-2587525</v>
      </c>
      <c r="D114" s="3">
        <f t="shared" si="66"/>
        <v>-72059.06</v>
      </c>
      <c r="E114" s="3">
        <f t="shared" si="67"/>
        <v>207157</v>
      </c>
      <c r="F114" s="3">
        <f t="shared" si="68"/>
        <v>-34532.252999999997</v>
      </c>
      <c r="G114" s="3">
        <f t="shared" si="69"/>
        <v>6856.5131976666671</v>
      </c>
      <c r="H114" s="3">
        <f t="shared" si="70"/>
        <v>-101242.84713957808</v>
      </c>
      <c r="I114" s="3">
        <f t="shared" si="71"/>
        <v>0</v>
      </c>
      <c r="J114" s="3">
        <f t="shared" si="72"/>
        <v>78238.413058088598</v>
      </c>
      <c r="K114" s="3">
        <f t="shared" si="73"/>
        <v>415.70328733520961</v>
      </c>
      <c r="L114" s="3">
        <f t="shared" si="74"/>
        <v>-64.48599999999999</v>
      </c>
      <c r="M114" s="3">
        <f t="shared" si="75"/>
        <v>12.0160845</v>
      </c>
      <c r="N114" s="3">
        <f t="shared" si="76"/>
        <v>-210.94365700215607</v>
      </c>
      <c r="O114" s="3">
        <f t="shared" si="77"/>
        <v>0</v>
      </c>
      <c r="P114" s="3">
        <f t="shared" si="78"/>
        <v>-117719.94956595037</v>
      </c>
      <c r="Q114" s="3">
        <f t="shared" si="79"/>
        <v>51524.846999999994</v>
      </c>
      <c r="R114" s="3">
        <f t="shared" si="80"/>
        <v>-2647540.7495078617</v>
      </c>
    </row>
    <row r="115" spans="1:18" x14ac:dyDescent="0.3">
      <c r="A115" s="3">
        <v>10000</v>
      </c>
      <c r="B115" s="3">
        <f>600+273</f>
        <v>873</v>
      </c>
      <c r="C115" s="3">
        <f t="shared" si="65"/>
        <v>-2587525</v>
      </c>
      <c r="D115" s="3">
        <f t="shared" si="66"/>
        <v>-81381.06</v>
      </c>
      <c r="E115" s="3">
        <f t="shared" si="67"/>
        <v>250769</v>
      </c>
      <c r="F115" s="3">
        <f t="shared" si="68"/>
        <v>-45705.300999999999</v>
      </c>
      <c r="G115" s="3">
        <f t="shared" si="69"/>
        <v>10060.152060333334</v>
      </c>
      <c r="H115" s="3">
        <f t="shared" si="70"/>
        <v>-117991.74331934025</v>
      </c>
      <c r="I115" s="3">
        <f t="shared" si="71"/>
        <v>0</v>
      </c>
      <c r="J115" s="3">
        <f t="shared" si="72"/>
        <v>97132.107740993059</v>
      </c>
      <c r="K115" s="3">
        <f t="shared" si="73"/>
        <v>468.76012327803016</v>
      </c>
      <c r="L115" s="3">
        <f t="shared" si="74"/>
        <v>-78.061999999999998</v>
      </c>
      <c r="M115" s="3">
        <f t="shared" si="75"/>
        <v>15.9039365</v>
      </c>
      <c r="N115" s="3">
        <f t="shared" si="76"/>
        <v>-231.33234695750667</v>
      </c>
      <c r="O115" s="3">
        <f t="shared" si="77"/>
        <v>0</v>
      </c>
      <c r="P115" s="3">
        <f t="shared" si="78"/>
        <v>-153010.45929231698</v>
      </c>
      <c r="Q115" s="3">
        <f t="shared" si="79"/>
        <v>51524.846999999994</v>
      </c>
      <c r="R115" s="3">
        <f t="shared" si="80"/>
        <v>-2673259.5645513237</v>
      </c>
    </row>
    <row r="116" spans="1:18" x14ac:dyDescent="0.3">
      <c r="A116" s="3">
        <v>10000</v>
      </c>
      <c r="B116" s="3">
        <f>700+273</f>
        <v>973</v>
      </c>
      <c r="C116" s="3">
        <f t="shared" si="65"/>
        <v>-2587525</v>
      </c>
      <c r="D116" s="3">
        <f t="shared" si="66"/>
        <v>-90703.06</v>
      </c>
      <c r="E116" s="3">
        <f t="shared" si="67"/>
        <v>294381</v>
      </c>
      <c r="F116" s="3">
        <f t="shared" si="68"/>
        <v>-58235.948999999993</v>
      </c>
      <c r="G116" s="3">
        <f t="shared" si="69"/>
        <v>14088.601323000001</v>
      </c>
      <c r="H116" s="3">
        <f t="shared" si="70"/>
        <v>-133805.82909125517</v>
      </c>
      <c r="I116" s="3">
        <f t="shared" si="71"/>
        <v>0</v>
      </c>
      <c r="J116" s="3">
        <f t="shared" si="72"/>
        <v>116427.82323174484</v>
      </c>
      <c r="K116" s="3">
        <f t="shared" si="73"/>
        <v>516.05669458822342</v>
      </c>
      <c r="L116" s="3">
        <f t="shared" si="74"/>
        <v>-91.637999999999991</v>
      </c>
      <c r="M116" s="3">
        <f t="shared" si="75"/>
        <v>20.264188499999999</v>
      </c>
      <c r="N116" s="3">
        <f t="shared" si="76"/>
        <v>-248.490895511806</v>
      </c>
      <c r="O116" s="3">
        <f t="shared" si="77"/>
        <v>0</v>
      </c>
      <c r="P116" s="3">
        <f t="shared" si="78"/>
        <v>-190894.80391185416</v>
      </c>
      <c r="Q116" s="3">
        <f t="shared" si="79"/>
        <v>51524.846999999994</v>
      </c>
      <c r="R116" s="3">
        <f t="shared" si="80"/>
        <v>-2701170.193680109</v>
      </c>
    </row>
    <row r="118" spans="1:18" x14ac:dyDescent="0.3">
      <c r="A118" s="3" t="s">
        <v>43</v>
      </c>
    </row>
    <row r="119" spans="1:18" x14ac:dyDescent="0.3">
      <c r="A119" s="3" t="s">
        <v>27</v>
      </c>
      <c r="B119" s="3" t="s">
        <v>26</v>
      </c>
      <c r="C119" s="3" t="s">
        <v>13</v>
      </c>
      <c r="D119" s="3" t="s">
        <v>14</v>
      </c>
      <c r="E119" s="3" t="s">
        <v>15</v>
      </c>
    </row>
    <row r="120" spans="1:18" x14ac:dyDescent="0.3">
      <c r="A120" s="3">
        <v>2000</v>
      </c>
      <c r="B120" s="3">
        <f>300+273</f>
        <v>573</v>
      </c>
      <c r="C120" s="3">
        <f>R64-R36</f>
        <v>54.868999999947846</v>
      </c>
      <c r="D120" s="3">
        <f>R92-R64</f>
        <v>216.8070000000298</v>
      </c>
      <c r="E120" s="3">
        <f>R92-R36</f>
        <v>271.67599999997765</v>
      </c>
    </row>
    <row r="121" spans="1:18" x14ac:dyDescent="0.3">
      <c r="A121" s="3">
        <v>2000</v>
      </c>
      <c r="B121" s="3">
        <f>400+273</f>
        <v>673</v>
      </c>
      <c r="C121" s="3">
        <f t="shared" ref="C121:C144" si="81">R65-R37</f>
        <v>-1180.1310000000522</v>
      </c>
      <c r="D121" s="3">
        <f t="shared" ref="D121:D144" si="82">R93-R65</f>
        <v>505.8070000000298</v>
      </c>
      <c r="E121" s="3">
        <f t="shared" ref="E121:E144" si="83">R93-R37</f>
        <v>-674.32400000002235</v>
      </c>
    </row>
    <row r="122" spans="1:18" x14ac:dyDescent="0.3">
      <c r="A122" s="3">
        <v>2000</v>
      </c>
      <c r="B122" s="3">
        <f>500+273</f>
        <v>773</v>
      </c>
      <c r="C122" s="3">
        <f t="shared" si="81"/>
        <v>-2415.1310000000522</v>
      </c>
      <c r="D122" s="3">
        <f t="shared" si="82"/>
        <v>794.8070000000298</v>
      </c>
      <c r="E122" s="3">
        <f t="shared" si="83"/>
        <v>-1620.3240000000224</v>
      </c>
    </row>
    <row r="123" spans="1:18" x14ac:dyDescent="0.3">
      <c r="A123" s="3">
        <v>2000</v>
      </c>
      <c r="B123" s="3">
        <f>600+273</f>
        <v>873</v>
      </c>
      <c r="C123" s="3">
        <f t="shared" si="81"/>
        <v>-3650.1310000000522</v>
      </c>
      <c r="D123" s="3">
        <f t="shared" si="82"/>
        <v>1083.8070000000298</v>
      </c>
      <c r="E123" s="3">
        <f t="shared" si="83"/>
        <v>-2566.3240000000224</v>
      </c>
    </row>
    <row r="124" spans="1:18" x14ac:dyDescent="0.3">
      <c r="A124" s="3">
        <v>2000</v>
      </c>
      <c r="B124" s="3">
        <f>700+273</f>
        <v>973</v>
      </c>
      <c r="C124" s="3">
        <f t="shared" si="81"/>
        <v>-4885.1310000000522</v>
      </c>
      <c r="D124" s="3">
        <f t="shared" si="82"/>
        <v>1372.8070000000298</v>
      </c>
      <c r="E124" s="3">
        <f t="shared" si="83"/>
        <v>-3512.3240000000224</v>
      </c>
    </row>
    <row r="125" spans="1:18" x14ac:dyDescent="0.3">
      <c r="A125" s="3">
        <v>4000</v>
      </c>
      <c r="B125" s="3">
        <f>300+273</f>
        <v>573</v>
      </c>
      <c r="C125" s="3">
        <f t="shared" si="81"/>
        <v>1216.8689999999478</v>
      </c>
      <c r="D125" s="3">
        <f t="shared" si="82"/>
        <v>542.8070000000298</v>
      </c>
      <c r="E125" s="3">
        <f t="shared" si="83"/>
        <v>1759.6759999999776</v>
      </c>
    </row>
    <row r="126" spans="1:18" x14ac:dyDescent="0.3">
      <c r="A126" s="3">
        <v>4000</v>
      </c>
      <c r="B126" s="3">
        <f>400+273</f>
        <v>673</v>
      </c>
      <c r="C126" s="3">
        <f t="shared" si="81"/>
        <v>-18.131000000052154</v>
      </c>
      <c r="D126" s="3">
        <f t="shared" si="82"/>
        <v>831.8070000000298</v>
      </c>
      <c r="E126" s="3">
        <f t="shared" si="83"/>
        <v>813.67599999997765</v>
      </c>
    </row>
    <row r="127" spans="1:18" x14ac:dyDescent="0.3">
      <c r="A127" s="3">
        <v>4000</v>
      </c>
      <c r="B127" s="3">
        <f>500+273</f>
        <v>773</v>
      </c>
      <c r="C127" s="3">
        <f t="shared" si="81"/>
        <v>-1253.1310000000522</v>
      </c>
      <c r="D127" s="3">
        <f t="shared" si="82"/>
        <v>1120.8070000000298</v>
      </c>
      <c r="E127" s="3">
        <f t="shared" si="83"/>
        <v>-132.32400000002235</v>
      </c>
    </row>
    <row r="128" spans="1:18" x14ac:dyDescent="0.3">
      <c r="A128" s="3">
        <v>4000</v>
      </c>
      <c r="B128" s="3">
        <f>600+273</f>
        <v>873</v>
      </c>
      <c r="C128" s="3">
        <f t="shared" si="81"/>
        <v>-2488.1310000000522</v>
      </c>
      <c r="D128" s="3">
        <f t="shared" si="82"/>
        <v>1409.8070000000298</v>
      </c>
      <c r="E128" s="3">
        <f t="shared" si="83"/>
        <v>-1078.3240000000224</v>
      </c>
    </row>
    <row r="129" spans="1:5" x14ac:dyDescent="0.3">
      <c r="A129" s="3">
        <v>4000</v>
      </c>
      <c r="B129" s="3">
        <f>700+273</f>
        <v>973</v>
      </c>
      <c r="C129" s="3">
        <f t="shared" si="81"/>
        <v>-3723.1310000000522</v>
      </c>
      <c r="D129" s="3">
        <f t="shared" si="82"/>
        <v>1698.8070000000298</v>
      </c>
      <c r="E129" s="3">
        <f t="shared" si="83"/>
        <v>-2024.3240000000224</v>
      </c>
    </row>
    <row r="130" spans="1:5" x14ac:dyDescent="0.3">
      <c r="A130" s="3">
        <v>6000</v>
      </c>
      <c r="B130" s="3">
        <f>300+273</f>
        <v>573</v>
      </c>
      <c r="C130" s="3">
        <f t="shared" si="81"/>
        <v>2378.8689999999478</v>
      </c>
      <c r="D130" s="3">
        <f t="shared" si="82"/>
        <v>868.8070000000298</v>
      </c>
      <c r="E130" s="3">
        <f t="shared" si="83"/>
        <v>3247.6759999999776</v>
      </c>
    </row>
    <row r="131" spans="1:5" x14ac:dyDescent="0.3">
      <c r="A131" s="3">
        <v>6000</v>
      </c>
      <c r="B131" s="3">
        <f>400+273</f>
        <v>673</v>
      </c>
      <c r="C131" s="3">
        <f t="shared" si="81"/>
        <v>1143.8689999999478</v>
      </c>
      <c r="D131" s="3">
        <f t="shared" si="82"/>
        <v>1157.8070000000298</v>
      </c>
      <c r="E131" s="3">
        <f t="shared" si="83"/>
        <v>2301.6759999999776</v>
      </c>
    </row>
    <row r="132" spans="1:5" x14ac:dyDescent="0.3">
      <c r="A132" s="3">
        <v>6000</v>
      </c>
      <c r="B132" s="3">
        <f>500+273</f>
        <v>773</v>
      </c>
      <c r="C132" s="3">
        <f t="shared" si="81"/>
        <v>-91.131000000052154</v>
      </c>
      <c r="D132" s="3">
        <f t="shared" si="82"/>
        <v>1446.8070000000298</v>
      </c>
      <c r="E132" s="3">
        <f t="shared" si="83"/>
        <v>1355.6759999999776</v>
      </c>
    </row>
    <row r="133" spans="1:5" x14ac:dyDescent="0.3">
      <c r="A133" s="3">
        <v>6000</v>
      </c>
      <c r="B133" s="3">
        <f>600+273</f>
        <v>873</v>
      </c>
      <c r="C133" s="3">
        <f t="shared" si="81"/>
        <v>-1326.1310000000522</v>
      </c>
      <c r="D133" s="3">
        <f t="shared" si="82"/>
        <v>1735.8070000000298</v>
      </c>
      <c r="E133" s="3">
        <f t="shared" si="83"/>
        <v>409.67599999997765</v>
      </c>
    </row>
    <row r="134" spans="1:5" x14ac:dyDescent="0.3">
      <c r="A134" s="3">
        <v>6000</v>
      </c>
      <c r="B134" s="3">
        <f>700+273</f>
        <v>973</v>
      </c>
      <c r="C134" s="3">
        <f t="shared" si="81"/>
        <v>-2561.1310000000522</v>
      </c>
      <c r="D134" s="3">
        <f t="shared" si="82"/>
        <v>2024.8070000000298</v>
      </c>
      <c r="E134" s="3">
        <f t="shared" si="83"/>
        <v>-536.32400000002235</v>
      </c>
    </row>
    <row r="135" spans="1:5" x14ac:dyDescent="0.3">
      <c r="A135" s="3">
        <v>8000</v>
      </c>
      <c r="B135" s="3">
        <f>300+273</f>
        <v>573</v>
      </c>
      <c r="C135" s="3">
        <f t="shared" si="81"/>
        <v>3540.8689999999478</v>
      </c>
      <c r="D135" s="3">
        <f t="shared" si="82"/>
        <v>1194.8070000000298</v>
      </c>
      <c r="E135" s="3">
        <f t="shared" si="83"/>
        <v>4735.6759999999776</v>
      </c>
    </row>
    <row r="136" spans="1:5" x14ac:dyDescent="0.3">
      <c r="A136" s="3">
        <v>8000</v>
      </c>
      <c r="B136" s="3">
        <f>400+273</f>
        <v>673</v>
      </c>
      <c r="C136" s="3">
        <f t="shared" si="81"/>
        <v>2305.8689999999478</v>
      </c>
      <c r="D136" s="3">
        <f t="shared" si="82"/>
        <v>1483.8070000000298</v>
      </c>
      <c r="E136" s="3">
        <f t="shared" si="83"/>
        <v>3789.6759999999776</v>
      </c>
    </row>
    <row r="137" spans="1:5" x14ac:dyDescent="0.3">
      <c r="A137" s="3">
        <v>8000</v>
      </c>
      <c r="B137" s="3">
        <f>500+273</f>
        <v>773</v>
      </c>
      <c r="C137" s="3">
        <f t="shared" si="81"/>
        <v>1070.8689999999478</v>
      </c>
      <c r="D137" s="3">
        <f t="shared" si="82"/>
        <v>1772.8070000000298</v>
      </c>
      <c r="E137" s="3">
        <f t="shared" si="83"/>
        <v>2843.6759999999776</v>
      </c>
    </row>
    <row r="138" spans="1:5" x14ac:dyDescent="0.3">
      <c r="A138" s="3">
        <v>8000</v>
      </c>
      <c r="B138" s="3">
        <f>600+273</f>
        <v>873</v>
      </c>
      <c r="C138" s="3">
        <f t="shared" si="81"/>
        <v>-164.13100000005215</v>
      </c>
      <c r="D138" s="3">
        <f t="shared" si="82"/>
        <v>2061.8070000000298</v>
      </c>
      <c r="E138" s="3">
        <f t="shared" si="83"/>
        <v>1897.6759999999776</v>
      </c>
    </row>
    <row r="139" spans="1:5" x14ac:dyDescent="0.3">
      <c r="A139" s="3">
        <v>8000</v>
      </c>
      <c r="B139" s="3">
        <f>700+273</f>
        <v>973</v>
      </c>
      <c r="C139" s="3">
        <f t="shared" si="81"/>
        <v>-1399.1310000000522</v>
      </c>
      <c r="D139" s="3">
        <f t="shared" si="82"/>
        <v>2350.8070000000298</v>
      </c>
      <c r="E139" s="3">
        <f t="shared" si="83"/>
        <v>951.67599999997765</v>
      </c>
    </row>
    <row r="140" spans="1:5" x14ac:dyDescent="0.3">
      <c r="A140" s="3">
        <v>10000</v>
      </c>
      <c r="B140" s="3">
        <f>300+273</f>
        <v>573</v>
      </c>
      <c r="C140" s="3">
        <f t="shared" si="81"/>
        <v>4702.8689999999478</v>
      </c>
      <c r="D140" s="3">
        <f t="shared" si="82"/>
        <v>1520.8070000000298</v>
      </c>
      <c r="E140" s="3">
        <f t="shared" si="83"/>
        <v>6223.6759999999776</v>
      </c>
    </row>
    <row r="141" spans="1:5" x14ac:dyDescent="0.3">
      <c r="A141" s="3">
        <v>10000</v>
      </c>
      <c r="B141" s="3">
        <f>400+273</f>
        <v>673</v>
      </c>
      <c r="C141" s="3">
        <f t="shared" si="81"/>
        <v>3467.8689999999478</v>
      </c>
      <c r="D141" s="3">
        <f t="shared" si="82"/>
        <v>1809.8070000000298</v>
      </c>
      <c r="E141" s="3">
        <f t="shared" si="83"/>
        <v>5277.6759999999776</v>
      </c>
    </row>
    <row r="142" spans="1:5" x14ac:dyDescent="0.3">
      <c r="A142" s="3">
        <v>10000</v>
      </c>
      <c r="B142" s="3">
        <f>500+273</f>
        <v>773</v>
      </c>
      <c r="C142" s="3">
        <f t="shared" si="81"/>
        <v>2232.8689999999478</v>
      </c>
      <c r="D142" s="3">
        <f t="shared" si="82"/>
        <v>2098.8070000000298</v>
      </c>
      <c r="E142" s="3">
        <f t="shared" si="83"/>
        <v>4331.6759999999776</v>
      </c>
    </row>
    <row r="143" spans="1:5" x14ac:dyDescent="0.3">
      <c r="A143" s="3">
        <v>10000</v>
      </c>
      <c r="B143" s="3">
        <f>600+273</f>
        <v>873</v>
      </c>
      <c r="C143" s="3">
        <f t="shared" si="81"/>
        <v>997.86899999994785</v>
      </c>
      <c r="D143" s="3">
        <f t="shared" si="82"/>
        <v>2387.8070000000298</v>
      </c>
      <c r="E143" s="3">
        <f t="shared" si="83"/>
        <v>3385.6759999999776</v>
      </c>
    </row>
    <row r="144" spans="1:5" x14ac:dyDescent="0.3">
      <c r="A144" s="3">
        <v>10000</v>
      </c>
      <c r="B144" s="3">
        <f>700+273</f>
        <v>973</v>
      </c>
      <c r="C144" s="3">
        <f t="shared" si="81"/>
        <v>-237.13100000005215</v>
      </c>
      <c r="D144" s="3">
        <f t="shared" si="82"/>
        <v>2676.8070000000298</v>
      </c>
      <c r="E144" s="3">
        <f t="shared" si="83"/>
        <v>2439.6759999999776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DCP</vt:lpstr>
      <vt:lpstr>G-G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jyy</dc:creator>
  <cp:lastModifiedBy>jyu</cp:lastModifiedBy>
  <dcterms:created xsi:type="dcterms:W3CDTF">2014-05-20T23:52:36Z</dcterms:created>
  <dcterms:modified xsi:type="dcterms:W3CDTF">2016-04-19T05:39:04Z</dcterms:modified>
</cp:coreProperties>
</file>